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412"/>
  <workbookPr showInkAnnotation="0" autoCompressPictures="0"/>
  <bookViews>
    <workbookView xWindow="10100" yWindow="0" windowWidth="39580" windowHeight="26440" tabRatio="732" firstSheet="2" activeTab="8"/>
  </bookViews>
  <sheets>
    <sheet name="t Test" sheetId="10" r:id="rId1"/>
    <sheet name="ccwiz" sheetId="8" r:id="rId2"/>
    <sheet name="1999 - 2014" sheetId="19" r:id="rId3"/>
    <sheet name="2000 - 2014" sheetId="43" r:id="rId4"/>
    <sheet name="1999 - 201410" sheetId="51" r:id="rId5"/>
    <sheet name="1999 - 201412" sheetId="57" r:id="rId6"/>
    <sheet name="DESCR" sheetId="60" r:id="rId7"/>
    <sheet name="Sheet1" sheetId="1" r:id="rId8"/>
    <sheet name="Sheet32" sheetId="62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6" i="60" l="1"/>
  <c r="I25" i="60"/>
  <c r="I24" i="60"/>
  <c r="H24" i="60"/>
  <c r="I23" i="60"/>
  <c r="I22" i="60"/>
  <c r="H21" i="60"/>
  <c r="I20" i="60"/>
  <c r="I19" i="60"/>
  <c r="I18" i="60"/>
  <c r="I14" i="60"/>
  <c r="I13" i="60"/>
  <c r="I12" i="60"/>
  <c r="J31" i="60"/>
  <c r="J32" i="60"/>
  <c r="J33" i="60"/>
  <c r="J34" i="60"/>
  <c r="J35" i="60"/>
  <c r="J36" i="60"/>
  <c r="J37" i="60"/>
  <c r="J38" i="60"/>
  <c r="J39" i="60"/>
  <c r="J40" i="60"/>
  <c r="J41" i="60"/>
  <c r="J42" i="60"/>
  <c r="J43" i="60"/>
  <c r="J44" i="60"/>
  <c r="J45" i="60"/>
  <c r="J46" i="60"/>
  <c r="J47" i="60"/>
  <c r="J48" i="60"/>
  <c r="J49" i="60"/>
  <c r="J50" i="60"/>
  <c r="J51" i="60"/>
  <c r="J52" i="60"/>
  <c r="J53" i="60"/>
  <c r="J54" i="60"/>
  <c r="J55" i="60"/>
  <c r="J56" i="60"/>
  <c r="J57" i="60"/>
  <c r="J58" i="60"/>
  <c r="J59" i="60"/>
  <c r="J60" i="60"/>
  <c r="J61" i="60"/>
  <c r="J62" i="60"/>
  <c r="J63" i="60"/>
  <c r="J64" i="60"/>
  <c r="J65" i="60"/>
  <c r="J66" i="60"/>
  <c r="J67" i="60"/>
  <c r="J68" i="60"/>
  <c r="J69" i="60"/>
  <c r="J70" i="60"/>
  <c r="J71" i="60"/>
  <c r="J72" i="60"/>
  <c r="J73" i="60"/>
  <c r="J74" i="60"/>
  <c r="K31" i="60"/>
  <c r="I32" i="60"/>
  <c r="I33" i="60"/>
  <c r="I34" i="60"/>
  <c r="I35" i="60"/>
  <c r="I36" i="60"/>
  <c r="I37" i="60"/>
  <c r="I38" i="60"/>
  <c r="I39" i="60"/>
  <c r="I40" i="60"/>
  <c r="I41" i="60"/>
  <c r="I42" i="60"/>
  <c r="I43" i="60"/>
  <c r="I44" i="60"/>
  <c r="I45" i="60"/>
  <c r="I46" i="60"/>
  <c r="I47" i="60"/>
  <c r="I48" i="60"/>
  <c r="I49" i="60"/>
  <c r="I50" i="60"/>
  <c r="I51" i="60"/>
  <c r="I52" i="60"/>
  <c r="I53" i="60"/>
  <c r="I54" i="60"/>
  <c r="I55" i="60"/>
  <c r="I56" i="60"/>
  <c r="I57" i="60"/>
  <c r="I58" i="60"/>
  <c r="I59" i="60"/>
  <c r="I60" i="60"/>
  <c r="I61" i="60"/>
  <c r="I62" i="60"/>
  <c r="I63" i="60"/>
  <c r="I64" i="60"/>
  <c r="I65" i="60"/>
  <c r="I66" i="60"/>
  <c r="I67" i="60"/>
  <c r="I68" i="60"/>
  <c r="I69" i="60"/>
  <c r="I70" i="60"/>
  <c r="I71" i="60"/>
  <c r="I72" i="60"/>
  <c r="I73" i="60"/>
  <c r="I74" i="60"/>
  <c r="I31" i="60"/>
  <c r="H32" i="60"/>
  <c r="H33" i="60"/>
  <c r="H34" i="60"/>
  <c r="H35" i="60"/>
  <c r="H36" i="60"/>
  <c r="H37" i="60"/>
  <c r="H38" i="60"/>
  <c r="H39" i="60"/>
  <c r="H40" i="60"/>
  <c r="H41" i="60"/>
  <c r="H42" i="60"/>
  <c r="H43" i="60"/>
  <c r="H44" i="60"/>
  <c r="H45" i="60"/>
  <c r="H46" i="60"/>
  <c r="H47" i="60"/>
  <c r="H48" i="60"/>
  <c r="H49" i="60"/>
  <c r="H50" i="60"/>
  <c r="H51" i="60"/>
  <c r="H52" i="60"/>
  <c r="H53" i="60"/>
  <c r="H54" i="60"/>
  <c r="H55" i="60"/>
  <c r="H56" i="60"/>
  <c r="H57" i="60"/>
  <c r="H58" i="60"/>
  <c r="H59" i="60"/>
  <c r="H60" i="60"/>
  <c r="H61" i="60"/>
  <c r="H62" i="60"/>
  <c r="H63" i="60"/>
  <c r="H64" i="60"/>
  <c r="H65" i="60"/>
  <c r="H66" i="60"/>
  <c r="H67" i="60"/>
  <c r="H68" i="60"/>
  <c r="H69" i="60"/>
  <c r="H70" i="60"/>
  <c r="H71" i="60"/>
  <c r="H72" i="60"/>
  <c r="H73" i="60"/>
  <c r="H74" i="60"/>
  <c r="C3" i="60"/>
  <c r="I6" i="60"/>
  <c r="I5" i="60"/>
  <c r="I4" i="60"/>
  <c r="I3" i="60"/>
  <c r="I2" i="60"/>
  <c r="D1" i="60"/>
  <c r="D2" i="60"/>
  <c r="D3" i="60"/>
  <c r="D4" i="60"/>
  <c r="D5" i="60"/>
  <c r="D6" i="60"/>
  <c r="D7" i="60"/>
  <c r="D8" i="60"/>
  <c r="D9" i="60"/>
  <c r="D10" i="60"/>
  <c r="D11" i="60"/>
  <c r="D12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5" i="60"/>
  <c r="D46" i="60"/>
  <c r="D47" i="60"/>
  <c r="D48" i="60"/>
  <c r="D49" i="60"/>
  <c r="D50" i="60"/>
  <c r="D51" i="60"/>
  <c r="D52" i="60"/>
  <c r="D53" i="60"/>
  <c r="D54" i="60"/>
  <c r="D55" i="60"/>
  <c r="D56" i="60"/>
  <c r="D57" i="60"/>
  <c r="D58" i="60"/>
  <c r="D59" i="60"/>
  <c r="D60" i="60"/>
  <c r="D61" i="60"/>
  <c r="D62" i="60"/>
  <c r="D63" i="60"/>
  <c r="D64" i="60"/>
  <c r="D65" i="60"/>
  <c r="D66" i="60"/>
  <c r="D67" i="60"/>
  <c r="D68" i="60"/>
  <c r="D69" i="60"/>
  <c r="D70" i="60"/>
  <c r="D71" i="60"/>
  <c r="D72" i="60"/>
  <c r="D73" i="60"/>
  <c r="D74" i="60"/>
  <c r="D75" i="60"/>
  <c r="D76" i="60"/>
  <c r="D77" i="60"/>
  <c r="D78" i="60"/>
  <c r="D79" i="60"/>
  <c r="D80" i="60"/>
  <c r="D81" i="60"/>
  <c r="D82" i="60"/>
  <c r="D83" i="60"/>
  <c r="D84" i="60"/>
  <c r="D85" i="60"/>
  <c r="D86" i="60"/>
  <c r="D87" i="60"/>
  <c r="D88" i="60"/>
  <c r="D89" i="60"/>
  <c r="D90" i="60"/>
  <c r="D91" i="60"/>
  <c r="D92" i="60"/>
  <c r="D93" i="60"/>
  <c r="D94" i="60"/>
  <c r="D95" i="60"/>
  <c r="D96" i="60"/>
  <c r="D97" i="60"/>
  <c r="D98" i="60"/>
  <c r="D99" i="60"/>
  <c r="D100" i="60"/>
  <c r="D101" i="60"/>
  <c r="D102" i="60"/>
  <c r="D103" i="60"/>
  <c r="D104" i="60"/>
  <c r="D105" i="60"/>
  <c r="D106" i="60"/>
  <c r="D107" i="60"/>
  <c r="D108" i="60"/>
  <c r="D109" i="60"/>
  <c r="D110" i="60"/>
  <c r="D111" i="60"/>
  <c r="D112" i="60"/>
  <c r="D113" i="60"/>
  <c r="D114" i="60"/>
  <c r="D115" i="60"/>
  <c r="D116" i="60"/>
  <c r="D117" i="60"/>
  <c r="D118" i="60"/>
  <c r="D119" i="60"/>
  <c r="D120" i="60"/>
  <c r="D121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5" i="60"/>
  <c r="D136" i="60"/>
  <c r="D137" i="60"/>
  <c r="D138" i="60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83" i="60"/>
  <c r="D184" i="60"/>
  <c r="D185" i="60"/>
  <c r="D186" i="60"/>
  <c r="D187" i="60"/>
  <c r="D188" i="60"/>
  <c r="D189" i="60"/>
  <c r="D190" i="60"/>
  <c r="D191" i="60"/>
  <c r="D192" i="60"/>
  <c r="D193" i="60"/>
  <c r="D194" i="60"/>
  <c r="D195" i="60"/>
  <c r="D196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213" i="60"/>
  <c r="D214" i="60"/>
  <c r="D215" i="60"/>
  <c r="D216" i="60"/>
  <c r="D217" i="60"/>
  <c r="D218" i="60"/>
  <c r="D219" i="60"/>
  <c r="D220" i="60"/>
  <c r="D221" i="60"/>
  <c r="D222" i="60"/>
  <c r="D223" i="60"/>
  <c r="D224" i="60"/>
  <c r="D225" i="60"/>
  <c r="D226" i="60"/>
  <c r="D227" i="60"/>
  <c r="D228" i="60"/>
  <c r="D229" i="60"/>
  <c r="D230" i="60"/>
  <c r="D231" i="60"/>
  <c r="D232" i="60"/>
  <c r="D233" i="60"/>
  <c r="D234" i="60"/>
  <c r="D235" i="60"/>
  <c r="D236" i="60"/>
  <c r="D237" i="60"/>
  <c r="D238" i="60"/>
  <c r="D239" i="60"/>
  <c r="D240" i="60"/>
  <c r="D241" i="60"/>
  <c r="D242" i="60"/>
  <c r="D243" i="60"/>
  <c r="D244" i="60"/>
  <c r="D245" i="60"/>
  <c r="D246" i="60"/>
  <c r="D247" i="60"/>
  <c r="D248" i="60"/>
  <c r="D249" i="60"/>
  <c r="D250" i="60"/>
  <c r="D251" i="60"/>
  <c r="D252" i="60"/>
  <c r="D253" i="60"/>
  <c r="D254" i="60"/>
  <c r="D255" i="60"/>
  <c r="D256" i="60"/>
  <c r="D257" i="60"/>
  <c r="D258" i="60"/>
  <c r="D259" i="60"/>
  <c r="D260" i="60"/>
  <c r="D261" i="60"/>
  <c r="D262" i="60"/>
  <c r="D263" i="60"/>
  <c r="D264" i="60"/>
  <c r="D265" i="60"/>
  <c r="D266" i="60"/>
  <c r="D267" i="60"/>
  <c r="D268" i="60"/>
  <c r="D269" i="60"/>
  <c r="D270" i="60"/>
  <c r="D271" i="60"/>
  <c r="D272" i="60"/>
  <c r="D273" i="60"/>
  <c r="D274" i="60"/>
  <c r="D275" i="60"/>
  <c r="D276" i="60"/>
  <c r="D277" i="60"/>
  <c r="D278" i="60"/>
  <c r="D279" i="60"/>
  <c r="D280" i="60"/>
  <c r="D281" i="60"/>
  <c r="D282" i="60"/>
  <c r="D283" i="60"/>
  <c r="D284" i="60"/>
  <c r="D285" i="60"/>
  <c r="D286" i="60"/>
  <c r="D287" i="60"/>
  <c r="D288" i="60"/>
  <c r="D289" i="60"/>
  <c r="D290" i="60"/>
  <c r="D291" i="60"/>
  <c r="D292" i="60"/>
  <c r="D293" i="60"/>
  <c r="D294" i="60"/>
  <c r="D295" i="60"/>
  <c r="D296" i="60"/>
  <c r="D297" i="60"/>
  <c r="D298" i="60"/>
  <c r="D299" i="60"/>
  <c r="D300" i="60"/>
  <c r="D301" i="60"/>
  <c r="D302" i="60"/>
  <c r="D303" i="60"/>
  <c r="D304" i="60"/>
  <c r="D305" i="60"/>
  <c r="D306" i="60"/>
  <c r="D307" i="60"/>
  <c r="D308" i="60"/>
  <c r="D309" i="60"/>
  <c r="D310" i="60"/>
  <c r="D311" i="60"/>
  <c r="D312" i="60"/>
  <c r="D313" i="60"/>
  <c r="D314" i="60"/>
  <c r="D315" i="60"/>
  <c r="D316" i="60"/>
  <c r="D317" i="60"/>
  <c r="D318" i="60"/>
  <c r="D319" i="60"/>
  <c r="D320" i="60"/>
  <c r="D321" i="60"/>
  <c r="D322" i="60"/>
  <c r="D323" i="60"/>
  <c r="D324" i="60"/>
  <c r="D325" i="60"/>
  <c r="D326" i="60"/>
  <c r="D327" i="60"/>
  <c r="D328" i="60"/>
  <c r="D329" i="60"/>
  <c r="D330" i="60"/>
  <c r="D331" i="60"/>
  <c r="D332" i="60"/>
  <c r="D333" i="60"/>
  <c r="D334" i="60"/>
  <c r="D335" i="60"/>
  <c r="D336" i="60"/>
  <c r="D337" i="60"/>
  <c r="D338" i="60"/>
  <c r="D339" i="60"/>
  <c r="D340" i="60"/>
  <c r="D341" i="60"/>
  <c r="D342" i="60"/>
  <c r="D343" i="60"/>
  <c r="D344" i="60"/>
  <c r="D345" i="60"/>
  <c r="D346" i="60"/>
  <c r="D347" i="60"/>
  <c r="D348" i="60"/>
  <c r="D349" i="60"/>
  <c r="D350" i="60"/>
  <c r="D351" i="60"/>
  <c r="D352" i="60"/>
  <c r="D353" i="60"/>
  <c r="D354" i="60"/>
  <c r="D355" i="60"/>
  <c r="D356" i="60"/>
  <c r="D357" i="60"/>
  <c r="D358" i="60"/>
  <c r="D359" i="60"/>
  <c r="D360" i="60"/>
  <c r="D361" i="60"/>
  <c r="D362" i="60"/>
  <c r="D363" i="60"/>
  <c r="D364" i="60"/>
  <c r="D365" i="60"/>
  <c r="D366" i="60"/>
  <c r="D367" i="60"/>
  <c r="D368" i="60"/>
  <c r="D369" i="60"/>
  <c r="D370" i="60"/>
  <c r="D371" i="60"/>
  <c r="D372" i="60"/>
  <c r="D373" i="60"/>
  <c r="D374" i="60"/>
  <c r="D375" i="60"/>
  <c r="D376" i="60"/>
  <c r="D377" i="60"/>
  <c r="D378" i="60"/>
  <c r="D379" i="60"/>
  <c r="D380" i="60"/>
  <c r="D381" i="60"/>
  <c r="D382" i="60"/>
  <c r="D383" i="60"/>
  <c r="D384" i="60"/>
  <c r="D385" i="60"/>
  <c r="D386" i="60"/>
  <c r="D387" i="60"/>
  <c r="D388" i="60"/>
  <c r="D389" i="60"/>
  <c r="D390" i="60"/>
  <c r="D391" i="60"/>
  <c r="D392" i="60"/>
  <c r="D393" i="60"/>
  <c r="D394" i="60"/>
  <c r="D395" i="60"/>
  <c r="D396" i="60"/>
  <c r="D397" i="60"/>
  <c r="D398" i="60"/>
  <c r="D399" i="60"/>
  <c r="D400" i="60"/>
  <c r="D401" i="60"/>
  <c r="D402" i="60"/>
  <c r="D403" i="60"/>
  <c r="D404" i="60"/>
  <c r="D405" i="60"/>
  <c r="D406" i="60"/>
  <c r="D407" i="60"/>
  <c r="D408" i="60"/>
  <c r="D409" i="60"/>
  <c r="D410" i="60"/>
  <c r="D411" i="60"/>
  <c r="D412" i="60"/>
  <c r="D413" i="60"/>
  <c r="D414" i="60"/>
  <c r="D415" i="60"/>
  <c r="D416" i="60"/>
  <c r="D417" i="60"/>
  <c r="D418" i="60"/>
  <c r="D419" i="60"/>
  <c r="D420" i="60"/>
  <c r="D421" i="60"/>
  <c r="D422" i="60"/>
  <c r="D423" i="60"/>
  <c r="D424" i="60"/>
  <c r="D425" i="60"/>
  <c r="D426" i="60"/>
  <c r="D427" i="60"/>
  <c r="D428" i="60"/>
  <c r="D429" i="60"/>
  <c r="D430" i="60"/>
  <c r="D431" i="60"/>
  <c r="D432" i="60"/>
  <c r="D433" i="60"/>
  <c r="D434" i="60"/>
  <c r="D435" i="60"/>
  <c r="D436" i="60"/>
  <c r="D437" i="60"/>
  <c r="D438" i="60"/>
  <c r="D439" i="60"/>
  <c r="D440" i="60"/>
  <c r="D441" i="60"/>
  <c r="D442" i="60"/>
  <c r="D443" i="60"/>
  <c r="D444" i="60"/>
  <c r="D445" i="60"/>
  <c r="D446" i="60"/>
  <c r="D447" i="60"/>
  <c r="D448" i="60"/>
  <c r="D449" i="60"/>
  <c r="D450" i="60"/>
  <c r="D451" i="60"/>
  <c r="D452" i="60"/>
  <c r="D453" i="60"/>
  <c r="D454" i="60"/>
  <c r="D455" i="60"/>
  <c r="D456" i="60"/>
  <c r="D457" i="60"/>
  <c r="D458" i="60"/>
  <c r="D459" i="60"/>
  <c r="D460" i="60"/>
  <c r="D461" i="60"/>
  <c r="D462" i="60"/>
  <c r="D463" i="60"/>
  <c r="D464" i="60"/>
  <c r="D465" i="60"/>
  <c r="D466" i="60"/>
  <c r="D467" i="60"/>
  <c r="D468" i="60"/>
  <c r="D469" i="60"/>
  <c r="D470" i="60"/>
  <c r="D471" i="60"/>
  <c r="D472" i="60"/>
  <c r="D473" i="60"/>
  <c r="D474" i="60"/>
  <c r="D475" i="60"/>
  <c r="D476" i="60"/>
  <c r="D477" i="60"/>
  <c r="D478" i="60"/>
  <c r="D479" i="60"/>
  <c r="D480" i="60"/>
  <c r="D481" i="60"/>
  <c r="D482" i="60"/>
  <c r="D483" i="60"/>
  <c r="D484" i="60"/>
  <c r="D485" i="60"/>
  <c r="D486" i="60"/>
  <c r="D487" i="60"/>
  <c r="D488" i="60"/>
  <c r="D489" i="60"/>
  <c r="D490" i="60"/>
  <c r="D491" i="60"/>
  <c r="D492" i="60"/>
  <c r="D493" i="60"/>
  <c r="D494" i="60"/>
  <c r="D495" i="60"/>
  <c r="D496" i="60"/>
  <c r="D497" i="60"/>
  <c r="D498" i="60"/>
  <c r="D499" i="60"/>
  <c r="D500" i="60"/>
  <c r="D501" i="60"/>
  <c r="D502" i="60"/>
  <c r="D503" i="60"/>
  <c r="D504" i="60"/>
  <c r="D505" i="60"/>
  <c r="D506" i="60"/>
  <c r="D507" i="60"/>
  <c r="D508" i="60"/>
  <c r="D509" i="60"/>
  <c r="D510" i="60"/>
  <c r="D511" i="60"/>
  <c r="D512" i="60"/>
  <c r="D513" i="60"/>
  <c r="D514" i="60"/>
  <c r="D515" i="60"/>
  <c r="D516" i="60"/>
  <c r="D517" i="60"/>
  <c r="D518" i="60"/>
  <c r="D519" i="60"/>
  <c r="D520" i="60"/>
  <c r="D521" i="60"/>
  <c r="D522" i="60"/>
  <c r="D523" i="60"/>
  <c r="D524" i="60"/>
  <c r="D525" i="60"/>
  <c r="D526" i="60"/>
  <c r="D527" i="60"/>
  <c r="D528" i="60"/>
  <c r="D529" i="60"/>
  <c r="D530" i="60"/>
  <c r="D531" i="60"/>
  <c r="D532" i="60"/>
  <c r="D533" i="60"/>
  <c r="D534" i="60"/>
  <c r="D535" i="60"/>
  <c r="D536" i="60"/>
  <c r="D537" i="60"/>
  <c r="D538" i="60"/>
  <c r="D539" i="60"/>
  <c r="D540" i="60"/>
  <c r="D541" i="60"/>
  <c r="D542" i="60"/>
  <c r="D543" i="60"/>
  <c r="D544" i="60"/>
  <c r="D545" i="60"/>
  <c r="D546" i="60"/>
  <c r="D547" i="60"/>
  <c r="D548" i="60"/>
  <c r="D549" i="60"/>
  <c r="D550" i="60"/>
  <c r="D551" i="60"/>
  <c r="D552" i="60"/>
  <c r="D553" i="60"/>
  <c r="D554" i="60"/>
  <c r="D555" i="60"/>
  <c r="D556" i="60"/>
  <c r="D557" i="60"/>
  <c r="D558" i="60"/>
  <c r="D559" i="60"/>
  <c r="D560" i="60"/>
  <c r="D561" i="60"/>
  <c r="D562" i="60"/>
  <c r="D563" i="60"/>
  <c r="D564" i="60"/>
  <c r="D565" i="60"/>
  <c r="D566" i="60"/>
  <c r="D567" i="60"/>
  <c r="D568" i="60"/>
  <c r="D569" i="60"/>
  <c r="D570" i="60"/>
  <c r="D571" i="60"/>
  <c r="D572" i="60"/>
  <c r="D573" i="60"/>
  <c r="D574" i="60"/>
  <c r="D575" i="60"/>
  <c r="D576" i="60"/>
  <c r="D577" i="60"/>
  <c r="D578" i="60"/>
  <c r="D579" i="60"/>
  <c r="D580" i="60"/>
  <c r="D581" i="60"/>
  <c r="D582" i="60"/>
  <c r="D583" i="60"/>
  <c r="D584" i="60"/>
  <c r="D585" i="60"/>
  <c r="D586" i="60"/>
  <c r="D587" i="60"/>
  <c r="D588" i="60"/>
  <c r="D589" i="60"/>
  <c r="D590" i="60"/>
  <c r="D591" i="60"/>
  <c r="D592" i="60"/>
  <c r="D593" i="60"/>
  <c r="D594" i="60"/>
  <c r="D595" i="60"/>
  <c r="D596" i="60"/>
  <c r="D597" i="60"/>
  <c r="D598" i="60"/>
  <c r="D599" i="60"/>
  <c r="D600" i="60"/>
  <c r="D601" i="60"/>
  <c r="D602" i="60"/>
  <c r="D603" i="60"/>
  <c r="D604" i="60"/>
  <c r="D605" i="60"/>
  <c r="D606" i="60"/>
  <c r="D607" i="60"/>
  <c r="D608" i="60"/>
  <c r="D609" i="60"/>
  <c r="D610" i="60"/>
  <c r="D611" i="60"/>
  <c r="D612" i="60"/>
  <c r="D613" i="60"/>
  <c r="D614" i="60"/>
  <c r="D615" i="60"/>
  <c r="D616" i="60"/>
  <c r="D617" i="60"/>
  <c r="D618" i="60"/>
  <c r="D619" i="60"/>
  <c r="D620" i="60"/>
  <c r="D621" i="60"/>
  <c r="D622" i="60"/>
  <c r="D623" i="60"/>
  <c r="D624" i="60"/>
  <c r="D625" i="60"/>
  <c r="D626" i="60"/>
  <c r="D627" i="60"/>
  <c r="D628" i="60"/>
  <c r="D629" i="60"/>
  <c r="D630" i="60"/>
  <c r="D631" i="60"/>
  <c r="D632" i="60"/>
  <c r="D633" i="60"/>
  <c r="D634" i="60"/>
  <c r="D635" i="60"/>
  <c r="D636" i="60"/>
  <c r="D637" i="60"/>
  <c r="D638" i="60"/>
  <c r="D639" i="60"/>
  <c r="D640" i="60"/>
  <c r="D641" i="60"/>
  <c r="D642" i="60"/>
  <c r="D643" i="60"/>
  <c r="D644" i="60"/>
  <c r="D645" i="60"/>
  <c r="D646" i="60"/>
  <c r="D647" i="60"/>
  <c r="D648" i="60"/>
  <c r="D649" i="60"/>
  <c r="D650" i="60"/>
  <c r="D651" i="60"/>
  <c r="D652" i="60"/>
  <c r="D653" i="60"/>
  <c r="D654" i="60"/>
  <c r="D655" i="60"/>
  <c r="D656" i="60"/>
  <c r="D657" i="60"/>
  <c r="D658" i="60"/>
  <c r="D659" i="60"/>
  <c r="D660" i="60"/>
  <c r="D661" i="60"/>
  <c r="D662" i="60"/>
  <c r="D663" i="60"/>
  <c r="D664" i="60"/>
  <c r="D665" i="60"/>
  <c r="D666" i="60"/>
  <c r="D667" i="60"/>
  <c r="D668" i="60"/>
  <c r="D669" i="60"/>
  <c r="D670" i="60"/>
  <c r="D671" i="60"/>
  <c r="D672" i="60"/>
  <c r="D673" i="60"/>
  <c r="D674" i="60"/>
  <c r="D675" i="60"/>
  <c r="D676" i="60"/>
  <c r="D677" i="60"/>
  <c r="D678" i="60"/>
  <c r="D679" i="60"/>
  <c r="D680" i="60"/>
  <c r="D681" i="60"/>
  <c r="D682" i="60"/>
  <c r="D683" i="60"/>
  <c r="D684" i="60"/>
  <c r="D685" i="60"/>
  <c r="D686" i="60"/>
  <c r="D687" i="60"/>
  <c r="D688" i="60"/>
  <c r="D689" i="60"/>
  <c r="D690" i="60"/>
  <c r="D691" i="60"/>
  <c r="D692" i="60"/>
  <c r="D693" i="60"/>
  <c r="D694" i="60"/>
  <c r="D695" i="60"/>
  <c r="D696" i="60"/>
  <c r="D697" i="60"/>
  <c r="D698" i="60"/>
  <c r="D699" i="60"/>
  <c r="D700" i="60"/>
  <c r="D701" i="60"/>
  <c r="D702" i="60"/>
  <c r="D703" i="60"/>
  <c r="D704" i="60"/>
  <c r="D705" i="60"/>
  <c r="D706" i="60"/>
  <c r="D707" i="60"/>
  <c r="D708" i="60"/>
  <c r="D709" i="60"/>
  <c r="D710" i="60"/>
  <c r="D711" i="60"/>
  <c r="D712" i="60"/>
  <c r="D713" i="60"/>
  <c r="D714" i="60"/>
  <c r="D715" i="60"/>
  <c r="D716" i="60"/>
  <c r="D717" i="60"/>
  <c r="D718" i="60"/>
  <c r="D719" i="60"/>
  <c r="D720" i="60"/>
  <c r="D721" i="60"/>
  <c r="D722" i="60"/>
  <c r="D723" i="60"/>
  <c r="D724" i="60"/>
  <c r="D725" i="60"/>
  <c r="D726" i="60"/>
  <c r="D727" i="60"/>
  <c r="D728" i="60"/>
  <c r="D729" i="60"/>
  <c r="D730" i="60"/>
  <c r="D731" i="60"/>
  <c r="D732" i="60"/>
  <c r="D733" i="60"/>
  <c r="D734" i="60"/>
  <c r="D735" i="60"/>
  <c r="D736" i="60"/>
  <c r="D737" i="60"/>
  <c r="D738" i="60"/>
  <c r="D739" i="60"/>
  <c r="D740" i="60"/>
  <c r="D741" i="60"/>
  <c r="D742" i="60"/>
  <c r="D743" i="60"/>
  <c r="D744" i="60"/>
  <c r="D745" i="60"/>
  <c r="D746" i="60"/>
  <c r="D747" i="60"/>
  <c r="D748" i="60"/>
  <c r="D749" i="60"/>
  <c r="D750" i="60"/>
  <c r="D751" i="60"/>
  <c r="D752" i="60"/>
  <c r="D753" i="60"/>
  <c r="D754" i="60"/>
  <c r="D755" i="60"/>
  <c r="D756" i="60"/>
  <c r="D757" i="60"/>
  <c r="D758" i="60"/>
  <c r="D759" i="60"/>
  <c r="D760" i="60"/>
  <c r="D761" i="60"/>
  <c r="D762" i="60"/>
  <c r="D763" i="60"/>
  <c r="D764" i="60"/>
  <c r="D765" i="60"/>
  <c r="D766" i="60"/>
  <c r="D767" i="60"/>
  <c r="D768" i="60"/>
  <c r="D769" i="60"/>
  <c r="D770" i="60"/>
  <c r="D771" i="60"/>
  <c r="D772" i="60"/>
  <c r="D773" i="60"/>
  <c r="D774" i="60"/>
  <c r="D775" i="60"/>
  <c r="D776" i="60"/>
  <c r="D777" i="60"/>
  <c r="D778" i="60"/>
  <c r="D779" i="60"/>
  <c r="D780" i="60"/>
  <c r="D781" i="60"/>
  <c r="D782" i="60"/>
  <c r="D783" i="60"/>
  <c r="D784" i="60"/>
  <c r="D785" i="60"/>
  <c r="D786" i="60"/>
  <c r="D787" i="60"/>
  <c r="D788" i="60"/>
  <c r="D789" i="60"/>
  <c r="D790" i="60"/>
  <c r="D791" i="60"/>
  <c r="D792" i="60"/>
  <c r="D793" i="60"/>
  <c r="D794" i="60"/>
  <c r="D795" i="60"/>
  <c r="D796" i="60"/>
  <c r="D797" i="60"/>
  <c r="D798" i="60"/>
  <c r="D799" i="60"/>
  <c r="D800" i="60"/>
  <c r="D801" i="60"/>
  <c r="D802" i="60"/>
  <c r="D803" i="60"/>
  <c r="D804" i="60"/>
  <c r="D805" i="60"/>
  <c r="D806" i="60"/>
  <c r="D807" i="60"/>
  <c r="D808" i="60"/>
  <c r="D809" i="60"/>
  <c r="D810" i="60"/>
  <c r="D811" i="60"/>
  <c r="D812" i="60"/>
  <c r="D813" i="60"/>
  <c r="D814" i="60"/>
  <c r="D815" i="60"/>
  <c r="D816" i="60"/>
  <c r="D817" i="60"/>
  <c r="D818" i="60"/>
  <c r="D819" i="60"/>
  <c r="D820" i="60"/>
  <c r="D821" i="60"/>
  <c r="D822" i="60"/>
  <c r="D823" i="60"/>
  <c r="D824" i="60"/>
  <c r="D825" i="60"/>
  <c r="D826" i="60"/>
  <c r="D827" i="60"/>
  <c r="D828" i="60"/>
  <c r="D829" i="60"/>
  <c r="D830" i="60"/>
  <c r="D831" i="60"/>
  <c r="D832" i="60"/>
  <c r="D833" i="60"/>
  <c r="D834" i="60"/>
  <c r="D835" i="60"/>
  <c r="D836" i="60"/>
  <c r="D837" i="60"/>
  <c r="D838" i="60"/>
  <c r="D839" i="60"/>
  <c r="D840" i="60"/>
  <c r="D841" i="60"/>
  <c r="D842" i="60"/>
  <c r="D843" i="60"/>
  <c r="D844" i="60"/>
  <c r="D845" i="60"/>
  <c r="D846" i="60"/>
  <c r="D847" i="60"/>
  <c r="D848" i="60"/>
  <c r="D849" i="60"/>
  <c r="D850" i="60"/>
  <c r="D851" i="60"/>
  <c r="D852" i="60"/>
  <c r="D853" i="60"/>
  <c r="D854" i="60"/>
  <c r="D855" i="60"/>
  <c r="D856" i="60"/>
  <c r="D857" i="60"/>
  <c r="D858" i="60"/>
  <c r="D859" i="60"/>
  <c r="D860" i="60"/>
  <c r="D861" i="60"/>
  <c r="D862" i="60"/>
  <c r="D863" i="60"/>
  <c r="D864" i="60"/>
  <c r="D865" i="60"/>
  <c r="D866" i="60"/>
  <c r="D867" i="60"/>
  <c r="D868" i="60"/>
  <c r="D869" i="60"/>
  <c r="D870" i="60"/>
  <c r="D871" i="60"/>
  <c r="D872" i="60"/>
  <c r="D873" i="60"/>
  <c r="D874" i="60"/>
  <c r="D875" i="60"/>
  <c r="D876" i="60"/>
  <c r="D877" i="60"/>
  <c r="D878" i="60"/>
  <c r="D879" i="60"/>
  <c r="D880" i="60"/>
  <c r="D881" i="60"/>
  <c r="D882" i="60"/>
  <c r="D883" i="60"/>
  <c r="D884" i="60"/>
  <c r="D885" i="60"/>
  <c r="D886" i="60"/>
  <c r="D887" i="60"/>
  <c r="D888" i="60"/>
  <c r="D889" i="60"/>
  <c r="D890" i="60"/>
  <c r="D891" i="60"/>
  <c r="D892" i="60"/>
  <c r="D893" i="60"/>
  <c r="D894" i="60"/>
  <c r="D895" i="60"/>
  <c r="D896" i="60"/>
  <c r="D897" i="60"/>
  <c r="D898" i="60"/>
  <c r="D899" i="60"/>
  <c r="D900" i="60"/>
  <c r="D901" i="60"/>
  <c r="D902" i="60"/>
  <c r="D903" i="60"/>
  <c r="D904" i="60"/>
  <c r="D905" i="60"/>
  <c r="D906" i="60"/>
  <c r="D907" i="60"/>
  <c r="D908" i="60"/>
  <c r="D909" i="60"/>
  <c r="D910" i="60"/>
  <c r="D911" i="60"/>
  <c r="D912" i="60"/>
  <c r="D913" i="60"/>
  <c r="D914" i="60"/>
  <c r="D915" i="60"/>
  <c r="D916" i="60"/>
  <c r="D917" i="60"/>
  <c r="D918" i="60"/>
  <c r="D919" i="60"/>
  <c r="D920" i="60"/>
  <c r="D921" i="60"/>
  <c r="D922" i="60"/>
  <c r="D923" i="60"/>
  <c r="D924" i="60"/>
  <c r="D925" i="60"/>
  <c r="D926" i="60"/>
  <c r="D927" i="60"/>
  <c r="D928" i="60"/>
  <c r="D929" i="60"/>
  <c r="D930" i="60"/>
  <c r="D931" i="60"/>
  <c r="D932" i="60"/>
  <c r="D933" i="60"/>
  <c r="D934" i="60"/>
  <c r="D935" i="60"/>
  <c r="D936" i="60"/>
  <c r="D937" i="60"/>
  <c r="D938" i="60"/>
  <c r="D939" i="60"/>
  <c r="D940" i="60"/>
  <c r="D941" i="60"/>
  <c r="D942" i="60"/>
  <c r="D943" i="60"/>
  <c r="D944" i="60"/>
  <c r="D945" i="60"/>
  <c r="D946" i="60"/>
  <c r="D947" i="60"/>
  <c r="D948" i="60"/>
  <c r="D949" i="60"/>
  <c r="D950" i="60"/>
  <c r="D951" i="60"/>
  <c r="D952" i="60"/>
  <c r="D953" i="60"/>
  <c r="D954" i="60"/>
  <c r="D955" i="60"/>
  <c r="D956" i="60"/>
  <c r="D957" i="60"/>
  <c r="D958" i="60"/>
  <c r="D959" i="60"/>
  <c r="D960" i="60"/>
  <c r="D961" i="60"/>
  <c r="D962" i="60"/>
  <c r="D963" i="60"/>
  <c r="D964" i="60"/>
  <c r="D965" i="60"/>
  <c r="D966" i="60"/>
  <c r="D967" i="60"/>
  <c r="D968" i="60"/>
  <c r="D969" i="60"/>
  <c r="D970" i="60"/>
  <c r="D971" i="60"/>
  <c r="D972" i="60"/>
  <c r="D973" i="60"/>
  <c r="D974" i="60"/>
  <c r="D975" i="60"/>
  <c r="D976" i="60"/>
  <c r="D977" i="60"/>
  <c r="D978" i="60"/>
  <c r="D979" i="60"/>
  <c r="D980" i="60"/>
  <c r="D981" i="60"/>
  <c r="D982" i="60"/>
  <c r="D983" i="60"/>
  <c r="D984" i="60"/>
  <c r="D985" i="60"/>
  <c r="D986" i="60"/>
  <c r="D987" i="60"/>
  <c r="D988" i="60"/>
  <c r="D989" i="60"/>
  <c r="D990" i="60"/>
  <c r="D991" i="60"/>
  <c r="D992" i="60"/>
  <c r="D993" i="60"/>
  <c r="D994" i="60"/>
  <c r="D995" i="60"/>
  <c r="D996" i="60"/>
  <c r="D997" i="60"/>
  <c r="D998" i="60"/>
  <c r="D999" i="60"/>
  <c r="D1000" i="60"/>
  <c r="D1001" i="60"/>
  <c r="D1002" i="60"/>
  <c r="D1003" i="60"/>
  <c r="D1004" i="60"/>
  <c r="D1005" i="60"/>
  <c r="D1006" i="60"/>
  <c r="D1007" i="60"/>
  <c r="D1008" i="60"/>
  <c r="D1009" i="60"/>
  <c r="D1010" i="60"/>
  <c r="D1011" i="60"/>
  <c r="D1012" i="60"/>
  <c r="D1013" i="60"/>
  <c r="D1014" i="60"/>
  <c r="D1015" i="60"/>
  <c r="D1016" i="60"/>
  <c r="D1017" i="60"/>
  <c r="D1018" i="60"/>
  <c r="D1019" i="60"/>
  <c r="D1020" i="60"/>
  <c r="D1021" i="60"/>
  <c r="D1022" i="60"/>
  <c r="D1023" i="60"/>
  <c r="D1024" i="60"/>
  <c r="D1025" i="60"/>
  <c r="D1026" i="60"/>
  <c r="D1027" i="60"/>
  <c r="D1028" i="60"/>
  <c r="D1029" i="60"/>
  <c r="D1030" i="60"/>
  <c r="D1031" i="60"/>
  <c r="D1032" i="60"/>
  <c r="D1033" i="60"/>
  <c r="D1034" i="60"/>
  <c r="D1035" i="60"/>
  <c r="D1036" i="60"/>
  <c r="D1037" i="60"/>
  <c r="D1038" i="60"/>
  <c r="D1039" i="60"/>
  <c r="D1040" i="60"/>
  <c r="D1041" i="60"/>
  <c r="D1042" i="60"/>
  <c r="D1043" i="60"/>
  <c r="D1044" i="60"/>
  <c r="D1045" i="60"/>
  <c r="D1046" i="60"/>
  <c r="D1047" i="60"/>
  <c r="D1048" i="60"/>
  <c r="D1049" i="60"/>
  <c r="D1050" i="60"/>
  <c r="D1051" i="60"/>
  <c r="D1052" i="60"/>
  <c r="D1053" i="60"/>
  <c r="D1054" i="60"/>
  <c r="D1055" i="60"/>
  <c r="D1056" i="60"/>
  <c r="D1057" i="60"/>
  <c r="D1058" i="60"/>
  <c r="D1059" i="60"/>
  <c r="D1060" i="60"/>
  <c r="D1061" i="60"/>
  <c r="D1062" i="60"/>
  <c r="D1063" i="60"/>
  <c r="D1064" i="60"/>
  <c r="D1065" i="60"/>
  <c r="D1066" i="60"/>
  <c r="D1067" i="60"/>
  <c r="D1068" i="60"/>
  <c r="D1069" i="60"/>
  <c r="D1070" i="60"/>
  <c r="D1071" i="60"/>
  <c r="D1072" i="60"/>
  <c r="D1073" i="60"/>
  <c r="D1074" i="60"/>
  <c r="D1075" i="60"/>
  <c r="D1076" i="60"/>
  <c r="D1077" i="60"/>
  <c r="D1078" i="60"/>
  <c r="D1079" i="60"/>
  <c r="D1080" i="60"/>
  <c r="D1081" i="60"/>
  <c r="D1082" i="60"/>
  <c r="D1083" i="60"/>
  <c r="D1084" i="60"/>
  <c r="D1085" i="60"/>
  <c r="D1086" i="60"/>
  <c r="D1087" i="60"/>
  <c r="D1088" i="60"/>
  <c r="D1089" i="60"/>
  <c r="D1090" i="60"/>
  <c r="D1091" i="60"/>
  <c r="D1092" i="60"/>
  <c r="D1093" i="60"/>
  <c r="D1094" i="60"/>
  <c r="D1095" i="60"/>
  <c r="D1096" i="60"/>
  <c r="D1097" i="60"/>
  <c r="D1098" i="60"/>
  <c r="D1099" i="60"/>
  <c r="D1100" i="60"/>
  <c r="D1101" i="60"/>
  <c r="D1102" i="60"/>
  <c r="D1103" i="60"/>
  <c r="D1104" i="60"/>
  <c r="D1105" i="60"/>
  <c r="D1106" i="60"/>
  <c r="D1107" i="60"/>
  <c r="D1108" i="60"/>
  <c r="D1109" i="60"/>
  <c r="D1110" i="60"/>
  <c r="D1111" i="60"/>
  <c r="D1112" i="60"/>
  <c r="D1113" i="60"/>
  <c r="D1114" i="60"/>
  <c r="D1115" i="60"/>
  <c r="D1116" i="60"/>
  <c r="D1117" i="60"/>
  <c r="D1118" i="60"/>
  <c r="D1119" i="60"/>
  <c r="D1120" i="60"/>
  <c r="D1121" i="60"/>
  <c r="D1122" i="60"/>
  <c r="D1123" i="60"/>
  <c r="D1124" i="60"/>
  <c r="D1125" i="60"/>
  <c r="D1126" i="60"/>
  <c r="D1127" i="60"/>
  <c r="D1128" i="60"/>
  <c r="D1129" i="60"/>
  <c r="D1130" i="60"/>
  <c r="D1131" i="60"/>
  <c r="D1132" i="60"/>
  <c r="D1133" i="60"/>
  <c r="D1134" i="60"/>
  <c r="D1135" i="60"/>
  <c r="D1136" i="60"/>
  <c r="D1137" i="60"/>
  <c r="D1138" i="60"/>
  <c r="D1139" i="60"/>
  <c r="D1140" i="60"/>
  <c r="D1141" i="60"/>
  <c r="D1142" i="60"/>
  <c r="D1143" i="60"/>
  <c r="D1144" i="60"/>
  <c r="D1145" i="60"/>
  <c r="D1146" i="60"/>
  <c r="D1147" i="60"/>
  <c r="D1148" i="60"/>
  <c r="D1149" i="60"/>
  <c r="D1150" i="60"/>
  <c r="D1151" i="60"/>
  <c r="D1152" i="60"/>
  <c r="D1153" i="60"/>
  <c r="D1154" i="60"/>
  <c r="D1155" i="60"/>
  <c r="D1156" i="60"/>
  <c r="D1157" i="60"/>
  <c r="D1158" i="60"/>
  <c r="D1159" i="60"/>
  <c r="D1160" i="60"/>
  <c r="D1161" i="60"/>
  <c r="D1162" i="60"/>
  <c r="D1163" i="60"/>
  <c r="D1164" i="60"/>
  <c r="D1165" i="60"/>
  <c r="D1166" i="60"/>
  <c r="D1167" i="60"/>
  <c r="D1168" i="60"/>
  <c r="D1169" i="60"/>
  <c r="D1170" i="60"/>
  <c r="D1171" i="60"/>
  <c r="D1172" i="60"/>
  <c r="D1173" i="60"/>
  <c r="D1174" i="60"/>
  <c r="D1175" i="60"/>
  <c r="D1176" i="60"/>
  <c r="D1177" i="60"/>
  <c r="D1178" i="60"/>
  <c r="D1179" i="60"/>
  <c r="D1180" i="60"/>
  <c r="D1181" i="60"/>
  <c r="D1182" i="60"/>
  <c r="D1183" i="60"/>
  <c r="D1184" i="60"/>
  <c r="D1185" i="60"/>
  <c r="D1186" i="60"/>
  <c r="D1187" i="60"/>
  <c r="D1188" i="60"/>
  <c r="D1189" i="60"/>
  <c r="D1190" i="60"/>
  <c r="D1191" i="60"/>
  <c r="D1192" i="60"/>
  <c r="D1193" i="60"/>
  <c r="D1194" i="60"/>
  <c r="D1195" i="60"/>
  <c r="D1196" i="60"/>
  <c r="D1197" i="60"/>
  <c r="D1198" i="60"/>
  <c r="D1199" i="60"/>
  <c r="D1200" i="60"/>
  <c r="D1201" i="60"/>
  <c r="D1202" i="60"/>
  <c r="D1203" i="60"/>
  <c r="D1204" i="60"/>
  <c r="D1205" i="60"/>
  <c r="D1206" i="60"/>
  <c r="D1207" i="60"/>
  <c r="D1208" i="60"/>
  <c r="D1209" i="60"/>
  <c r="D1210" i="60"/>
  <c r="D1211" i="60"/>
  <c r="D1212" i="60"/>
  <c r="D1213" i="60"/>
  <c r="D1214" i="60"/>
  <c r="D1215" i="60"/>
  <c r="D1216" i="60"/>
  <c r="D1217" i="60"/>
  <c r="D1218" i="60"/>
  <c r="D1219" i="60"/>
  <c r="D1220" i="60"/>
  <c r="D1221" i="60"/>
  <c r="D1222" i="60"/>
  <c r="D1223" i="60"/>
  <c r="D1224" i="60"/>
  <c r="D1225" i="60"/>
  <c r="D1226" i="60"/>
  <c r="D1227" i="60"/>
  <c r="D1228" i="60"/>
  <c r="D1229" i="60"/>
  <c r="D1230" i="60"/>
  <c r="D1231" i="60"/>
  <c r="D1232" i="60"/>
  <c r="D1233" i="60"/>
  <c r="D1234" i="60"/>
  <c r="D1235" i="60"/>
  <c r="D1236" i="60"/>
  <c r="D1237" i="60"/>
  <c r="D1238" i="60"/>
  <c r="D1239" i="60"/>
  <c r="D1240" i="60"/>
  <c r="D1241" i="60"/>
  <c r="D1242" i="60"/>
  <c r="D1243" i="60"/>
  <c r="D1244" i="60"/>
  <c r="D1245" i="60"/>
  <c r="D1246" i="60"/>
  <c r="D1247" i="60"/>
  <c r="D1248" i="60"/>
  <c r="D1249" i="60"/>
  <c r="D1250" i="60"/>
  <c r="D1251" i="60"/>
  <c r="D1252" i="60"/>
  <c r="D1253" i="60"/>
  <c r="D1254" i="60"/>
  <c r="D1255" i="60"/>
  <c r="D1256" i="60"/>
  <c r="D1257" i="60"/>
  <c r="D1258" i="60"/>
  <c r="D1259" i="60"/>
  <c r="D1260" i="60"/>
  <c r="D1261" i="60"/>
  <c r="D1262" i="60"/>
  <c r="D1263" i="60"/>
  <c r="D1264" i="60"/>
  <c r="D1265" i="60"/>
  <c r="D1266" i="60"/>
  <c r="D1267" i="60"/>
  <c r="D1268" i="60"/>
  <c r="D1269" i="60"/>
  <c r="D1270" i="60"/>
  <c r="D1271" i="60"/>
  <c r="D1272" i="60"/>
  <c r="D1273" i="60"/>
  <c r="D1274" i="60"/>
  <c r="D1275" i="60"/>
  <c r="D1276" i="60"/>
  <c r="D1277" i="60"/>
  <c r="D1278" i="60"/>
  <c r="D1279" i="60"/>
  <c r="D1280" i="60"/>
  <c r="D1281" i="60"/>
  <c r="D1282" i="60"/>
  <c r="D1283" i="60"/>
  <c r="D1284" i="60"/>
  <c r="D1285" i="60"/>
  <c r="D1286" i="60"/>
  <c r="D1287" i="60"/>
  <c r="D1288" i="60"/>
  <c r="D1289" i="60"/>
  <c r="D1290" i="60"/>
  <c r="D1291" i="60"/>
  <c r="D1292" i="60"/>
  <c r="D1293" i="60"/>
  <c r="D1294" i="60"/>
  <c r="D1295" i="60"/>
  <c r="D1296" i="60"/>
  <c r="D1297" i="60"/>
  <c r="D1298" i="60"/>
  <c r="D1299" i="60"/>
  <c r="D1300" i="60"/>
  <c r="D1301" i="60"/>
  <c r="D1302" i="60"/>
  <c r="D1303" i="60"/>
  <c r="D1304" i="60"/>
  <c r="D1305" i="60"/>
  <c r="D1306" i="60"/>
  <c r="D1307" i="60"/>
  <c r="D1308" i="60"/>
  <c r="D1309" i="60"/>
  <c r="D1310" i="60"/>
  <c r="D1311" i="60"/>
  <c r="D1312" i="60"/>
  <c r="D1313" i="60"/>
  <c r="D1314" i="60"/>
  <c r="D1315" i="60"/>
  <c r="D1316" i="60"/>
  <c r="D1317" i="60"/>
  <c r="D1318" i="60"/>
  <c r="D1319" i="60"/>
  <c r="D1320" i="60"/>
  <c r="D1321" i="60"/>
  <c r="D1322" i="60"/>
  <c r="D1323" i="60"/>
  <c r="D1324" i="60"/>
  <c r="D1325" i="60"/>
  <c r="D1326" i="60"/>
  <c r="D1327" i="60"/>
  <c r="D1328" i="60"/>
  <c r="D1329" i="60"/>
  <c r="D1330" i="60"/>
  <c r="D1331" i="60"/>
  <c r="D1332" i="60"/>
  <c r="D1333" i="60"/>
  <c r="D1334" i="60"/>
  <c r="D1335" i="60"/>
  <c r="D1336" i="60"/>
  <c r="D1337" i="60"/>
  <c r="D1338" i="60"/>
  <c r="D1339" i="60"/>
  <c r="D1340" i="60"/>
  <c r="D1341" i="60"/>
  <c r="D1342" i="60"/>
  <c r="D1343" i="60"/>
  <c r="D1344" i="60"/>
  <c r="D1345" i="60"/>
  <c r="D1346" i="60"/>
  <c r="D1347" i="60"/>
  <c r="D1348" i="60"/>
  <c r="D1349" i="60"/>
  <c r="D1350" i="60"/>
  <c r="D1351" i="60"/>
  <c r="D1352" i="60"/>
  <c r="D1353" i="60"/>
  <c r="D1354" i="60"/>
  <c r="D1355" i="60"/>
  <c r="D1356" i="60"/>
  <c r="D1357" i="60"/>
  <c r="D1358" i="60"/>
  <c r="D1359" i="60"/>
  <c r="D1360" i="60"/>
  <c r="D1361" i="60"/>
  <c r="D1362" i="60"/>
  <c r="D1363" i="60"/>
  <c r="D1364" i="60"/>
  <c r="D1365" i="60"/>
  <c r="D1366" i="60"/>
  <c r="D1367" i="60"/>
  <c r="D1368" i="60"/>
  <c r="D1369" i="60"/>
  <c r="D1370" i="60"/>
  <c r="D1371" i="60"/>
  <c r="D1372" i="60"/>
  <c r="D1373" i="60"/>
  <c r="D1374" i="60"/>
  <c r="D1375" i="60"/>
  <c r="D1376" i="60"/>
  <c r="D1377" i="60"/>
  <c r="D1378" i="60"/>
  <c r="D1379" i="60"/>
  <c r="D1380" i="60"/>
  <c r="D1381" i="60"/>
  <c r="D1382" i="60"/>
  <c r="D1383" i="60"/>
  <c r="D1384" i="60"/>
  <c r="D1385" i="60"/>
  <c r="D1386" i="60"/>
  <c r="D1387" i="60"/>
  <c r="D1388" i="60"/>
  <c r="D1389" i="60"/>
  <c r="D1390" i="60"/>
  <c r="D1391" i="60"/>
  <c r="D1392" i="60"/>
  <c r="D1393" i="60"/>
  <c r="D1394" i="60"/>
  <c r="D1395" i="60"/>
  <c r="D1396" i="60"/>
  <c r="D1397" i="60"/>
  <c r="D1398" i="60"/>
  <c r="D1399" i="60"/>
  <c r="D1400" i="60"/>
  <c r="D1401" i="60"/>
  <c r="D1402" i="60"/>
  <c r="D1403" i="60"/>
  <c r="D1404" i="60"/>
  <c r="D1405" i="60"/>
  <c r="D1406" i="60"/>
  <c r="D1407" i="60"/>
  <c r="D1408" i="60"/>
  <c r="D1409" i="60"/>
  <c r="D1410" i="60"/>
  <c r="D1411" i="60"/>
  <c r="D1412" i="60"/>
  <c r="D1413" i="60"/>
  <c r="D1414" i="60"/>
  <c r="D1415" i="60"/>
  <c r="D1416" i="60"/>
  <c r="D1417" i="60"/>
  <c r="D1418" i="60"/>
  <c r="D1419" i="60"/>
  <c r="D1420" i="60"/>
  <c r="D1421" i="60"/>
  <c r="D1422" i="60"/>
  <c r="D1423" i="60"/>
  <c r="D1424" i="60"/>
  <c r="D1425" i="60"/>
  <c r="D1426" i="60"/>
  <c r="D1427" i="60"/>
  <c r="D1428" i="60"/>
  <c r="D1429" i="60"/>
  <c r="D1430" i="60"/>
  <c r="D1431" i="60"/>
  <c r="D1432" i="60"/>
  <c r="D1433" i="60"/>
  <c r="D1434" i="60"/>
  <c r="D1435" i="60"/>
  <c r="D1436" i="60"/>
  <c r="D1437" i="60"/>
  <c r="D1438" i="60"/>
  <c r="D1439" i="60"/>
  <c r="D1440" i="60"/>
  <c r="D1441" i="60"/>
  <c r="D1442" i="60"/>
  <c r="D1443" i="60"/>
  <c r="D1444" i="60"/>
  <c r="D1445" i="60"/>
  <c r="D1446" i="60"/>
  <c r="D1447" i="60"/>
  <c r="D1448" i="60"/>
  <c r="D1449" i="60"/>
  <c r="D1450" i="60"/>
  <c r="D1451" i="60"/>
  <c r="D1452" i="60"/>
  <c r="D1453" i="60"/>
  <c r="D1454" i="60"/>
  <c r="D1455" i="60"/>
  <c r="D1456" i="60"/>
  <c r="D1457" i="60"/>
  <c r="D1458" i="60"/>
  <c r="D1459" i="60"/>
  <c r="D1460" i="60"/>
  <c r="D1461" i="60"/>
  <c r="D1462" i="60"/>
  <c r="D1463" i="60"/>
  <c r="D1464" i="60"/>
  <c r="D1465" i="60"/>
  <c r="D1466" i="60"/>
  <c r="D1467" i="60"/>
  <c r="D1468" i="60"/>
  <c r="D1469" i="60"/>
  <c r="D1470" i="60"/>
  <c r="D1471" i="60"/>
  <c r="D1472" i="60"/>
  <c r="D1473" i="60"/>
  <c r="D1474" i="60"/>
  <c r="D1475" i="60"/>
  <c r="D1476" i="60"/>
  <c r="D1477" i="60"/>
  <c r="D1478" i="60"/>
  <c r="D1479" i="60"/>
  <c r="D1480" i="60"/>
  <c r="D1481" i="60"/>
  <c r="D1482" i="60"/>
  <c r="D1483" i="60"/>
  <c r="D1484" i="60"/>
  <c r="D1485" i="60"/>
  <c r="D1486" i="60"/>
  <c r="D1487" i="60"/>
  <c r="D1488" i="60"/>
  <c r="D1489" i="60"/>
  <c r="D1490" i="60"/>
  <c r="D1491" i="60"/>
  <c r="D1492" i="60"/>
  <c r="D1493" i="60"/>
  <c r="D1494" i="60"/>
  <c r="D1495" i="60"/>
  <c r="D1496" i="60"/>
  <c r="D1497" i="60"/>
  <c r="D1498" i="60"/>
  <c r="D1499" i="60"/>
  <c r="D1500" i="60"/>
  <c r="D1501" i="60"/>
  <c r="D1502" i="60"/>
  <c r="D1503" i="60"/>
  <c r="D1504" i="60"/>
  <c r="D1505" i="60"/>
  <c r="D1506" i="60"/>
  <c r="D1507" i="60"/>
  <c r="D1508" i="60"/>
  <c r="D1509" i="60"/>
  <c r="D1510" i="60"/>
  <c r="D1511" i="60"/>
  <c r="D1512" i="60"/>
  <c r="D1513" i="60"/>
  <c r="D1514" i="60"/>
  <c r="D1515" i="60"/>
  <c r="D1516" i="60"/>
  <c r="D1517" i="60"/>
  <c r="D1518" i="60"/>
  <c r="D1519" i="60"/>
  <c r="D1520" i="60"/>
  <c r="D1521" i="60"/>
  <c r="D1522" i="60"/>
  <c r="D1523" i="60"/>
  <c r="D1524" i="60"/>
  <c r="D1525" i="60"/>
  <c r="D1526" i="60"/>
  <c r="D1527" i="60"/>
  <c r="D1528" i="60"/>
  <c r="D1529" i="60"/>
  <c r="D1530" i="60"/>
  <c r="D1531" i="60"/>
  <c r="D1532" i="60"/>
  <c r="D1533" i="60"/>
  <c r="D1534" i="60"/>
  <c r="D1535" i="60"/>
  <c r="D1536" i="60"/>
  <c r="D1537" i="60"/>
  <c r="D1538" i="60"/>
  <c r="D1539" i="60"/>
  <c r="D1540" i="60"/>
  <c r="D1541" i="60"/>
  <c r="D1542" i="60"/>
  <c r="D1543" i="60"/>
  <c r="D1544" i="60"/>
  <c r="D1545" i="60"/>
  <c r="D1546" i="60"/>
  <c r="D1547" i="60"/>
  <c r="D1548" i="60"/>
  <c r="D1549" i="60"/>
  <c r="D1550" i="60"/>
  <c r="D1551" i="60"/>
  <c r="D1552" i="60"/>
  <c r="D1553" i="60"/>
  <c r="D1554" i="60"/>
  <c r="D1555" i="60"/>
  <c r="D1556" i="60"/>
  <c r="D1557" i="60"/>
  <c r="D1558" i="60"/>
  <c r="D1559" i="60"/>
  <c r="D1560" i="60"/>
  <c r="D1561" i="60"/>
  <c r="D1562" i="60"/>
  <c r="D1563" i="60"/>
  <c r="D1564" i="60"/>
  <c r="D1565" i="60"/>
  <c r="D1566" i="60"/>
  <c r="D1567" i="60"/>
  <c r="D1568" i="60"/>
  <c r="D1569" i="60"/>
  <c r="D1570" i="60"/>
  <c r="D1571" i="60"/>
  <c r="D1572" i="60"/>
  <c r="D1573" i="60"/>
  <c r="D1574" i="60"/>
  <c r="D1575" i="60"/>
  <c r="D1576" i="60"/>
  <c r="D1577" i="60"/>
  <c r="D1578" i="60"/>
  <c r="D1579" i="60"/>
  <c r="D1580" i="60"/>
  <c r="D1581" i="60"/>
  <c r="D1582" i="60"/>
  <c r="D1583" i="60"/>
  <c r="D1584" i="60"/>
  <c r="D1585" i="60"/>
  <c r="D1586" i="60"/>
  <c r="D1587" i="60"/>
  <c r="D1588" i="60"/>
  <c r="D1589" i="60"/>
  <c r="D1590" i="60"/>
  <c r="D1591" i="60"/>
  <c r="D1592" i="60"/>
  <c r="D1593" i="60"/>
  <c r="D1594" i="60"/>
  <c r="D1595" i="60"/>
  <c r="D1596" i="60"/>
  <c r="D1597" i="60"/>
  <c r="D1598" i="60"/>
  <c r="D1599" i="60"/>
  <c r="D1600" i="60"/>
  <c r="D1601" i="60"/>
  <c r="D1602" i="60"/>
  <c r="D1603" i="60"/>
  <c r="D1604" i="60"/>
  <c r="D1605" i="60"/>
  <c r="D1606" i="60"/>
  <c r="D1607" i="60"/>
  <c r="D1608" i="60"/>
  <c r="D1609" i="60"/>
  <c r="D1610" i="60"/>
  <c r="D1611" i="60"/>
  <c r="D1612" i="60"/>
  <c r="D1613" i="60"/>
  <c r="D1614" i="60"/>
  <c r="D1615" i="60"/>
  <c r="D1616" i="60"/>
  <c r="D1617" i="60"/>
  <c r="D1618" i="60"/>
  <c r="D1619" i="60"/>
  <c r="D1620" i="60"/>
  <c r="D1621" i="60"/>
  <c r="D1622" i="60"/>
  <c r="D1623" i="60"/>
  <c r="D1624" i="60"/>
  <c r="D1625" i="60"/>
  <c r="D1626" i="60"/>
  <c r="D1627" i="60"/>
  <c r="D1628" i="60"/>
  <c r="D1629" i="60"/>
  <c r="D1630" i="60"/>
  <c r="D1631" i="60"/>
  <c r="D1632" i="60"/>
  <c r="D1633" i="60"/>
  <c r="D1634" i="60"/>
  <c r="D1635" i="60"/>
  <c r="D1636" i="60"/>
  <c r="D1637" i="60"/>
  <c r="D1638" i="60"/>
  <c r="D1639" i="60"/>
  <c r="D1640" i="60"/>
  <c r="D1641" i="60"/>
  <c r="D1642" i="60"/>
  <c r="D1643" i="60"/>
  <c r="D1644" i="60"/>
  <c r="D1645" i="60"/>
  <c r="D1646" i="60"/>
  <c r="D1647" i="60"/>
  <c r="D1648" i="60"/>
  <c r="D1649" i="60"/>
  <c r="D1650" i="60"/>
  <c r="D1651" i="60"/>
  <c r="D1652" i="60"/>
  <c r="D1653" i="60"/>
  <c r="D1654" i="60"/>
  <c r="D1655" i="60"/>
  <c r="D1656" i="60"/>
  <c r="D1657" i="60"/>
  <c r="D1658" i="60"/>
  <c r="D1659" i="60"/>
  <c r="D1660" i="60"/>
  <c r="D1661" i="60"/>
  <c r="D1662" i="60"/>
  <c r="D1663" i="60"/>
  <c r="D1664" i="60"/>
  <c r="D1665" i="60"/>
  <c r="D1666" i="60"/>
  <c r="D1667" i="60"/>
  <c r="D1668" i="60"/>
  <c r="D1669" i="60"/>
  <c r="D1670" i="60"/>
  <c r="D1671" i="60"/>
  <c r="D1672" i="60"/>
  <c r="D1673" i="60"/>
  <c r="D1674" i="60"/>
  <c r="D1675" i="60"/>
  <c r="D1676" i="60"/>
  <c r="D1677" i="60"/>
  <c r="D1678" i="60"/>
  <c r="D1679" i="60"/>
  <c r="D1680" i="60"/>
  <c r="D1681" i="60"/>
  <c r="D1682" i="60"/>
  <c r="D1683" i="60"/>
  <c r="D1684" i="60"/>
  <c r="D1685" i="60"/>
  <c r="D1686" i="60"/>
  <c r="D1687" i="60"/>
  <c r="D1688" i="60"/>
  <c r="D1689" i="60"/>
  <c r="D1690" i="60"/>
  <c r="D1691" i="60"/>
  <c r="D1692" i="60"/>
  <c r="D1693" i="60"/>
  <c r="D1694" i="60"/>
  <c r="D1695" i="60"/>
  <c r="D1696" i="60"/>
  <c r="D1697" i="60"/>
  <c r="D1698" i="60"/>
  <c r="D1699" i="60"/>
  <c r="D1700" i="60"/>
  <c r="D1701" i="60"/>
  <c r="D1702" i="60"/>
  <c r="D1703" i="60"/>
  <c r="D1704" i="60"/>
  <c r="D1705" i="60"/>
  <c r="D1706" i="60"/>
  <c r="D1707" i="60"/>
  <c r="D1708" i="60"/>
  <c r="D1709" i="60"/>
  <c r="D1710" i="60"/>
  <c r="D1711" i="60"/>
  <c r="D1712" i="60"/>
  <c r="D1713" i="60"/>
  <c r="D1714" i="60"/>
  <c r="D1715" i="60"/>
  <c r="D1716" i="60"/>
  <c r="D1717" i="60"/>
  <c r="D1718" i="60"/>
  <c r="D1719" i="60"/>
  <c r="D1720" i="60"/>
  <c r="D1721" i="60"/>
  <c r="D1722" i="60"/>
  <c r="D1723" i="60"/>
  <c r="D1724" i="60"/>
  <c r="D1725" i="60"/>
  <c r="D1726" i="60"/>
  <c r="D1727" i="60"/>
  <c r="D1728" i="60"/>
  <c r="D1729" i="60"/>
  <c r="D1730" i="60"/>
  <c r="D1731" i="60"/>
  <c r="D1732" i="60"/>
  <c r="D1733" i="60"/>
  <c r="D1734" i="60"/>
  <c r="D1735" i="60"/>
  <c r="D1736" i="60"/>
  <c r="D1737" i="60"/>
  <c r="D1738" i="60"/>
  <c r="D1739" i="60"/>
  <c r="D1740" i="60"/>
  <c r="D1741" i="60"/>
  <c r="D1742" i="60"/>
  <c r="D1743" i="60"/>
  <c r="D1744" i="60"/>
  <c r="D1745" i="60"/>
  <c r="D1746" i="60"/>
  <c r="D1747" i="60"/>
  <c r="D1748" i="60"/>
  <c r="D1749" i="60"/>
  <c r="D1750" i="60"/>
  <c r="D1751" i="60"/>
  <c r="D1752" i="60"/>
  <c r="D1753" i="60"/>
  <c r="D1754" i="60"/>
  <c r="D1755" i="60"/>
  <c r="D1756" i="60"/>
  <c r="D1757" i="60"/>
  <c r="D1758" i="60"/>
  <c r="D1759" i="60"/>
  <c r="D1760" i="60"/>
  <c r="D1761" i="60"/>
  <c r="D1762" i="60"/>
  <c r="D1763" i="60"/>
  <c r="D1764" i="60"/>
  <c r="D1765" i="60"/>
  <c r="D1766" i="60"/>
  <c r="D1767" i="60"/>
  <c r="D1768" i="60"/>
  <c r="D1769" i="60"/>
  <c r="D1770" i="60"/>
  <c r="D1771" i="60"/>
  <c r="D1772" i="60"/>
  <c r="D1773" i="60"/>
  <c r="D1774" i="60"/>
  <c r="D1775" i="60"/>
  <c r="D1776" i="60"/>
  <c r="D1777" i="60"/>
  <c r="D1778" i="60"/>
  <c r="D1779" i="60"/>
  <c r="D1780" i="60"/>
  <c r="D1781" i="60"/>
  <c r="D1782" i="60"/>
  <c r="D1783" i="60"/>
  <c r="D1784" i="60"/>
  <c r="D1785" i="60"/>
  <c r="D1786" i="60"/>
  <c r="D1787" i="60"/>
  <c r="D1788" i="60"/>
  <c r="D1789" i="60"/>
  <c r="D1790" i="60"/>
  <c r="D1791" i="60"/>
  <c r="D1792" i="60"/>
  <c r="D1793" i="60"/>
  <c r="D1794" i="60"/>
  <c r="D1795" i="60"/>
  <c r="D1796" i="60"/>
  <c r="D1797" i="60"/>
  <c r="D1798" i="60"/>
  <c r="D1799" i="60"/>
  <c r="D1800" i="60"/>
  <c r="D1801" i="60"/>
  <c r="D1802" i="60"/>
  <c r="D1803" i="60"/>
  <c r="D1804" i="60"/>
  <c r="D1805" i="60"/>
  <c r="D1806" i="60"/>
  <c r="D1807" i="60"/>
  <c r="D1808" i="60"/>
  <c r="D1809" i="60"/>
  <c r="D1810" i="60"/>
  <c r="D1811" i="60"/>
  <c r="D1812" i="60"/>
  <c r="D1813" i="60"/>
  <c r="D1814" i="60"/>
  <c r="D1815" i="60"/>
  <c r="D1816" i="60"/>
  <c r="D1817" i="60"/>
  <c r="D1818" i="60"/>
  <c r="D1819" i="60"/>
  <c r="D1820" i="60"/>
  <c r="D1821" i="60"/>
  <c r="D1822" i="60"/>
  <c r="D1823" i="60"/>
  <c r="D1824" i="60"/>
  <c r="D1825" i="60"/>
  <c r="D1826" i="60"/>
  <c r="D1827" i="60"/>
  <c r="D1828" i="60"/>
  <c r="D1829" i="60"/>
  <c r="D1830" i="60"/>
  <c r="D1831" i="60"/>
  <c r="D1832" i="60"/>
  <c r="D1833" i="60"/>
  <c r="D1834" i="60"/>
  <c r="D1835" i="60"/>
  <c r="D1836" i="60"/>
  <c r="D1837" i="60"/>
  <c r="D1838" i="60"/>
  <c r="D1839" i="60"/>
  <c r="D1840" i="60"/>
  <c r="D1841" i="60"/>
  <c r="D1842" i="60"/>
  <c r="D1843" i="60"/>
  <c r="D1844" i="60"/>
  <c r="D1845" i="60"/>
  <c r="D1846" i="60"/>
  <c r="D1847" i="60"/>
  <c r="D1848" i="60"/>
  <c r="D1849" i="60"/>
  <c r="D1850" i="60"/>
  <c r="D1851" i="60"/>
  <c r="D1852" i="60"/>
  <c r="D1853" i="60"/>
  <c r="G1" i="60"/>
  <c r="G2" i="60"/>
  <c r="G3" i="60"/>
  <c r="G4" i="60"/>
  <c r="G5" i="60"/>
  <c r="G6" i="60"/>
  <c r="G7" i="60"/>
  <c r="G8" i="60"/>
  <c r="G9" i="60"/>
  <c r="G10" i="60"/>
  <c r="G11" i="60"/>
  <c r="G12" i="60"/>
  <c r="G13" i="60"/>
  <c r="G14" i="60"/>
  <c r="G15" i="60"/>
  <c r="G16" i="60"/>
  <c r="G17" i="60"/>
  <c r="G18" i="60"/>
  <c r="G19" i="60"/>
  <c r="G20" i="60"/>
  <c r="G21" i="60"/>
  <c r="G22" i="60"/>
  <c r="G23" i="60"/>
  <c r="G24" i="60"/>
  <c r="G25" i="60"/>
  <c r="G26" i="60"/>
  <c r="G27" i="60"/>
  <c r="G28" i="60"/>
  <c r="G29" i="60"/>
  <c r="G30" i="60"/>
  <c r="G31" i="60"/>
  <c r="G32" i="60"/>
  <c r="G33" i="60"/>
  <c r="G34" i="60"/>
  <c r="G35" i="60"/>
  <c r="G36" i="60"/>
  <c r="G37" i="60"/>
  <c r="G38" i="60"/>
  <c r="G39" i="60"/>
  <c r="G40" i="60"/>
  <c r="G41" i="60"/>
  <c r="G42" i="60"/>
  <c r="G43" i="60"/>
  <c r="G44" i="60"/>
  <c r="G45" i="60"/>
  <c r="G46" i="60"/>
  <c r="G47" i="60"/>
  <c r="G48" i="60"/>
  <c r="G49" i="60"/>
  <c r="G50" i="60"/>
  <c r="G51" i="60"/>
  <c r="G52" i="60"/>
  <c r="G53" i="60"/>
  <c r="G54" i="60"/>
  <c r="G55" i="60"/>
  <c r="G56" i="60"/>
  <c r="G57" i="60"/>
  <c r="G58" i="60"/>
  <c r="G59" i="60"/>
  <c r="G60" i="60"/>
  <c r="G61" i="60"/>
  <c r="G62" i="60"/>
  <c r="G63" i="60"/>
  <c r="G64" i="60"/>
  <c r="G65" i="60"/>
  <c r="G66" i="60"/>
  <c r="G67" i="60"/>
  <c r="G68" i="60"/>
  <c r="G69" i="60"/>
  <c r="G70" i="60"/>
  <c r="G71" i="60"/>
  <c r="G72" i="60"/>
  <c r="G73" i="60"/>
  <c r="G74" i="60"/>
  <c r="G75" i="60"/>
  <c r="G76" i="60"/>
  <c r="G77" i="60"/>
  <c r="G78" i="60"/>
  <c r="G79" i="60"/>
  <c r="G80" i="60"/>
  <c r="G81" i="60"/>
  <c r="G82" i="60"/>
  <c r="G83" i="60"/>
  <c r="G84" i="60"/>
  <c r="G85" i="60"/>
  <c r="G86" i="60"/>
  <c r="G87" i="60"/>
  <c r="G88" i="60"/>
  <c r="G89" i="60"/>
  <c r="G90" i="60"/>
  <c r="G91" i="60"/>
  <c r="G92" i="60"/>
  <c r="G93" i="60"/>
  <c r="G94" i="60"/>
  <c r="G95" i="60"/>
  <c r="G96" i="60"/>
  <c r="G97" i="60"/>
  <c r="G98" i="60"/>
  <c r="G99" i="60"/>
  <c r="G100" i="60"/>
  <c r="G101" i="60"/>
  <c r="G102" i="60"/>
  <c r="G103" i="60"/>
  <c r="G104" i="60"/>
  <c r="G105" i="60"/>
  <c r="G106" i="60"/>
  <c r="G107" i="60"/>
  <c r="G108" i="60"/>
  <c r="G109" i="60"/>
  <c r="G110" i="60"/>
  <c r="G111" i="60"/>
  <c r="G112" i="60"/>
  <c r="G113" i="60"/>
  <c r="G114" i="60"/>
  <c r="G115" i="60"/>
  <c r="G116" i="60"/>
  <c r="G117" i="60"/>
  <c r="G118" i="60"/>
  <c r="G119" i="60"/>
  <c r="G120" i="60"/>
  <c r="G121" i="60"/>
  <c r="G122" i="60"/>
  <c r="G123" i="60"/>
  <c r="G124" i="60"/>
  <c r="G125" i="60"/>
  <c r="G126" i="60"/>
  <c r="G127" i="60"/>
  <c r="G128" i="60"/>
  <c r="G129" i="60"/>
  <c r="G130" i="60"/>
  <c r="G131" i="60"/>
  <c r="G132" i="60"/>
  <c r="G133" i="60"/>
  <c r="G134" i="60"/>
  <c r="G135" i="60"/>
  <c r="G136" i="60"/>
  <c r="G137" i="60"/>
  <c r="G138" i="60"/>
  <c r="G139" i="60"/>
  <c r="G140" i="60"/>
  <c r="G141" i="60"/>
  <c r="G142" i="60"/>
  <c r="G143" i="60"/>
  <c r="G144" i="60"/>
  <c r="G145" i="60"/>
  <c r="G146" i="60"/>
  <c r="G147" i="60"/>
  <c r="G148" i="60"/>
  <c r="G149" i="60"/>
  <c r="G150" i="60"/>
  <c r="G151" i="60"/>
  <c r="G152" i="60"/>
  <c r="G153" i="60"/>
  <c r="G154" i="60"/>
  <c r="G155" i="60"/>
  <c r="G156" i="60"/>
  <c r="G157" i="60"/>
  <c r="G158" i="60"/>
  <c r="G159" i="60"/>
  <c r="G160" i="60"/>
  <c r="G161" i="60"/>
  <c r="G162" i="60"/>
  <c r="G163" i="60"/>
  <c r="G164" i="60"/>
  <c r="G165" i="60"/>
  <c r="G166" i="60"/>
  <c r="G167" i="60"/>
  <c r="G168" i="60"/>
  <c r="G169" i="60"/>
  <c r="G170" i="60"/>
  <c r="G171" i="60"/>
  <c r="G172" i="60"/>
  <c r="G173" i="60"/>
  <c r="G174" i="60"/>
  <c r="G175" i="60"/>
  <c r="G176" i="60"/>
  <c r="G177" i="60"/>
  <c r="G178" i="60"/>
  <c r="G179" i="60"/>
  <c r="G180" i="60"/>
  <c r="G181" i="60"/>
  <c r="G182" i="60"/>
  <c r="G183" i="60"/>
  <c r="G184" i="60"/>
  <c r="G185" i="60"/>
  <c r="G186" i="60"/>
  <c r="G187" i="60"/>
  <c r="G188" i="60"/>
  <c r="G189" i="60"/>
  <c r="G190" i="60"/>
  <c r="G191" i="60"/>
  <c r="G192" i="60"/>
  <c r="G193" i="60"/>
  <c r="G194" i="60"/>
  <c r="G195" i="60"/>
  <c r="G196" i="60"/>
  <c r="G197" i="60"/>
  <c r="G198" i="60"/>
  <c r="G199" i="60"/>
  <c r="G200" i="60"/>
  <c r="G201" i="60"/>
  <c r="G202" i="60"/>
  <c r="G203" i="60"/>
  <c r="G204" i="60"/>
  <c r="G205" i="60"/>
  <c r="G206" i="60"/>
  <c r="G207" i="60"/>
  <c r="G208" i="60"/>
  <c r="G209" i="60"/>
  <c r="G210" i="60"/>
  <c r="G211" i="60"/>
  <c r="G212" i="60"/>
  <c r="G213" i="60"/>
  <c r="G214" i="60"/>
  <c r="G215" i="60"/>
  <c r="G216" i="60"/>
  <c r="G217" i="60"/>
  <c r="G218" i="60"/>
  <c r="G219" i="60"/>
  <c r="G220" i="60"/>
  <c r="G221" i="60"/>
  <c r="G222" i="60"/>
  <c r="G223" i="60"/>
  <c r="G224" i="60"/>
  <c r="G225" i="60"/>
  <c r="G226" i="60"/>
  <c r="G227" i="60"/>
  <c r="G228" i="60"/>
  <c r="G229" i="60"/>
  <c r="G230" i="60"/>
  <c r="G231" i="60"/>
  <c r="G232" i="60"/>
  <c r="G233" i="60"/>
  <c r="G234" i="60"/>
  <c r="G235" i="60"/>
  <c r="G236" i="60"/>
  <c r="G237" i="60"/>
  <c r="G238" i="60"/>
  <c r="G239" i="60"/>
  <c r="G240" i="60"/>
  <c r="G241" i="60"/>
  <c r="G242" i="60"/>
  <c r="G243" i="60"/>
  <c r="G244" i="60"/>
  <c r="G245" i="60"/>
  <c r="G246" i="60"/>
  <c r="G247" i="60"/>
  <c r="G248" i="60"/>
  <c r="G249" i="60"/>
  <c r="G250" i="60"/>
  <c r="G251" i="60"/>
  <c r="G252" i="60"/>
  <c r="G253" i="60"/>
  <c r="G254" i="60"/>
  <c r="G255" i="60"/>
  <c r="G256" i="60"/>
  <c r="G257" i="60"/>
  <c r="G258" i="60"/>
  <c r="G259" i="60"/>
  <c r="G260" i="60"/>
  <c r="G261" i="60"/>
  <c r="G262" i="60"/>
  <c r="G263" i="60"/>
  <c r="G264" i="60"/>
  <c r="G265" i="60"/>
  <c r="G266" i="60"/>
  <c r="G267" i="60"/>
  <c r="G268" i="60"/>
  <c r="G269" i="60"/>
  <c r="G270" i="60"/>
  <c r="G271" i="60"/>
  <c r="G272" i="60"/>
  <c r="G273" i="60"/>
  <c r="G274" i="60"/>
  <c r="G275" i="60"/>
  <c r="G276" i="60"/>
  <c r="G277" i="60"/>
  <c r="G278" i="60"/>
  <c r="G279" i="60"/>
  <c r="G280" i="60"/>
  <c r="G281" i="60"/>
  <c r="G282" i="60"/>
  <c r="G283" i="60"/>
  <c r="G284" i="60"/>
  <c r="G285" i="60"/>
  <c r="G286" i="60"/>
  <c r="G287" i="60"/>
  <c r="G288" i="60"/>
  <c r="G289" i="60"/>
  <c r="G290" i="60"/>
  <c r="G291" i="60"/>
  <c r="G292" i="60"/>
  <c r="G293" i="60"/>
  <c r="G294" i="60"/>
  <c r="G295" i="60"/>
  <c r="G296" i="60"/>
  <c r="G297" i="60"/>
  <c r="G298" i="60"/>
  <c r="G299" i="60"/>
  <c r="G300" i="60"/>
  <c r="G301" i="60"/>
  <c r="G302" i="60"/>
  <c r="G303" i="60"/>
  <c r="G304" i="60"/>
  <c r="G305" i="60"/>
  <c r="G306" i="60"/>
  <c r="G307" i="60"/>
  <c r="G308" i="60"/>
  <c r="G309" i="60"/>
  <c r="G310" i="60"/>
  <c r="G311" i="60"/>
  <c r="G312" i="60"/>
  <c r="G313" i="60"/>
  <c r="G314" i="60"/>
  <c r="G315" i="60"/>
  <c r="G316" i="60"/>
  <c r="G317" i="60"/>
  <c r="G318" i="60"/>
  <c r="G319" i="60"/>
  <c r="G320" i="60"/>
  <c r="G321" i="60"/>
  <c r="G322" i="60"/>
  <c r="G323" i="60"/>
  <c r="G324" i="60"/>
  <c r="G325" i="60"/>
  <c r="G326" i="60"/>
  <c r="G327" i="60"/>
  <c r="G328" i="60"/>
  <c r="G329" i="60"/>
  <c r="G330" i="60"/>
  <c r="G331" i="60"/>
  <c r="G332" i="60"/>
  <c r="G333" i="60"/>
  <c r="G334" i="60"/>
  <c r="G335" i="60"/>
  <c r="G336" i="60"/>
  <c r="G337" i="60"/>
  <c r="G338" i="60"/>
  <c r="G339" i="60"/>
  <c r="G340" i="60"/>
  <c r="G341" i="60"/>
  <c r="G342" i="60"/>
  <c r="G343" i="60"/>
  <c r="G344" i="60"/>
  <c r="G345" i="60"/>
  <c r="G346" i="60"/>
  <c r="G347" i="60"/>
  <c r="G348" i="60"/>
  <c r="G349" i="60"/>
  <c r="G350" i="60"/>
  <c r="G351" i="60"/>
  <c r="G352" i="60"/>
  <c r="G353" i="60"/>
  <c r="G354" i="60"/>
  <c r="G355" i="60"/>
  <c r="G356" i="60"/>
  <c r="G357" i="60"/>
  <c r="G358" i="60"/>
  <c r="G359" i="60"/>
  <c r="G360" i="60"/>
  <c r="G361" i="60"/>
  <c r="G362" i="60"/>
  <c r="G363" i="60"/>
  <c r="G364" i="60"/>
  <c r="G365" i="60"/>
  <c r="G366" i="60"/>
  <c r="G367" i="60"/>
  <c r="G368" i="60"/>
  <c r="G369" i="60"/>
  <c r="G370" i="60"/>
  <c r="G371" i="60"/>
  <c r="G372" i="60"/>
  <c r="G373" i="60"/>
  <c r="G374" i="60"/>
  <c r="G375" i="60"/>
  <c r="G376" i="60"/>
  <c r="G377" i="60"/>
  <c r="G378" i="60"/>
  <c r="G379" i="60"/>
  <c r="G380" i="60"/>
  <c r="G381" i="60"/>
  <c r="G382" i="60"/>
  <c r="G383" i="60"/>
  <c r="G384" i="60"/>
  <c r="G385" i="60"/>
  <c r="G386" i="60"/>
  <c r="G387" i="60"/>
  <c r="G388" i="60"/>
  <c r="G389" i="60"/>
  <c r="G390" i="60"/>
  <c r="G391" i="60"/>
  <c r="G392" i="60"/>
  <c r="G393" i="60"/>
  <c r="G394" i="60"/>
  <c r="G395" i="60"/>
  <c r="G396" i="60"/>
  <c r="G397" i="60"/>
  <c r="G398" i="60"/>
  <c r="G399" i="60"/>
  <c r="G400" i="60"/>
  <c r="G401" i="60"/>
  <c r="G402" i="60"/>
  <c r="G403" i="60"/>
  <c r="G404" i="60"/>
  <c r="G405" i="60"/>
  <c r="G406" i="60"/>
  <c r="G407" i="60"/>
  <c r="G408" i="60"/>
  <c r="G409" i="60"/>
  <c r="G410" i="60"/>
  <c r="G411" i="60"/>
  <c r="G412" i="60"/>
  <c r="G413" i="60"/>
  <c r="G414" i="60"/>
  <c r="G415" i="60"/>
  <c r="G416" i="60"/>
  <c r="G417" i="60"/>
  <c r="G418" i="60"/>
  <c r="G419" i="60"/>
  <c r="G420" i="60"/>
  <c r="G421" i="60"/>
  <c r="G422" i="60"/>
  <c r="G423" i="60"/>
  <c r="G424" i="60"/>
  <c r="G425" i="60"/>
  <c r="G426" i="60"/>
  <c r="G427" i="60"/>
  <c r="G428" i="60"/>
  <c r="G429" i="60"/>
  <c r="G430" i="60"/>
  <c r="G431" i="60"/>
  <c r="G432" i="60"/>
  <c r="G433" i="60"/>
  <c r="G434" i="60"/>
  <c r="G435" i="60"/>
  <c r="G436" i="60"/>
  <c r="G437" i="60"/>
  <c r="G438" i="60"/>
  <c r="G439" i="60"/>
  <c r="G440" i="60"/>
  <c r="G441" i="60"/>
  <c r="G442" i="60"/>
  <c r="G443" i="60"/>
  <c r="G444" i="60"/>
  <c r="G445" i="60"/>
  <c r="G446" i="60"/>
  <c r="G447" i="60"/>
  <c r="G448" i="60"/>
  <c r="G449" i="60"/>
  <c r="G450" i="60"/>
  <c r="G451" i="60"/>
  <c r="G452" i="60"/>
  <c r="G453" i="60"/>
  <c r="G454" i="60"/>
  <c r="G455" i="60"/>
  <c r="G456" i="60"/>
  <c r="G457" i="60"/>
  <c r="G458" i="60"/>
  <c r="G459" i="60"/>
  <c r="G460" i="60"/>
  <c r="G461" i="60"/>
  <c r="G462" i="60"/>
  <c r="G463" i="60"/>
  <c r="G464" i="60"/>
  <c r="G465" i="60"/>
  <c r="G466" i="60"/>
  <c r="G467" i="60"/>
  <c r="G468" i="60"/>
  <c r="G469" i="60"/>
  <c r="G470" i="60"/>
  <c r="G471" i="60"/>
  <c r="G472" i="60"/>
  <c r="G473" i="60"/>
  <c r="G474" i="60"/>
  <c r="G475" i="60"/>
  <c r="G476" i="60"/>
  <c r="G477" i="60"/>
  <c r="G478" i="60"/>
  <c r="G479" i="60"/>
  <c r="G480" i="60"/>
  <c r="G481" i="60"/>
  <c r="G482" i="60"/>
  <c r="G483" i="60"/>
  <c r="G484" i="60"/>
  <c r="G485" i="60"/>
  <c r="G486" i="60"/>
  <c r="G487" i="60"/>
  <c r="G488" i="60"/>
  <c r="G489" i="60"/>
  <c r="G490" i="60"/>
  <c r="G491" i="60"/>
  <c r="G492" i="60"/>
  <c r="G493" i="60"/>
  <c r="G494" i="60"/>
  <c r="G495" i="60"/>
  <c r="G496" i="60"/>
  <c r="G497" i="60"/>
  <c r="G498" i="60"/>
  <c r="G499" i="60"/>
  <c r="G500" i="60"/>
  <c r="G501" i="60"/>
  <c r="G502" i="60"/>
  <c r="G503" i="60"/>
  <c r="G504" i="60"/>
  <c r="G505" i="60"/>
  <c r="G506" i="60"/>
  <c r="G507" i="60"/>
  <c r="G508" i="60"/>
  <c r="G509" i="60"/>
  <c r="G510" i="60"/>
  <c r="G511" i="60"/>
  <c r="G512" i="60"/>
  <c r="G513" i="60"/>
  <c r="G514" i="60"/>
  <c r="G515" i="60"/>
  <c r="G516" i="60"/>
  <c r="G517" i="60"/>
  <c r="G518" i="60"/>
  <c r="G519" i="60"/>
  <c r="G520" i="60"/>
  <c r="G521" i="60"/>
  <c r="G522" i="60"/>
  <c r="G523" i="60"/>
  <c r="G524" i="60"/>
  <c r="G525" i="60"/>
  <c r="G526" i="60"/>
  <c r="G527" i="60"/>
  <c r="G528" i="60"/>
  <c r="G529" i="60"/>
  <c r="G530" i="60"/>
  <c r="G531" i="60"/>
  <c r="G532" i="60"/>
  <c r="G533" i="60"/>
  <c r="G534" i="60"/>
  <c r="G535" i="60"/>
  <c r="G536" i="60"/>
  <c r="G537" i="60"/>
  <c r="G538" i="60"/>
  <c r="G539" i="60"/>
  <c r="G540" i="60"/>
  <c r="G541" i="60"/>
  <c r="G542" i="60"/>
  <c r="G543" i="60"/>
  <c r="G544" i="60"/>
  <c r="G545" i="60"/>
  <c r="G546" i="60"/>
  <c r="G547" i="60"/>
  <c r="G548" i="60"/>
  <c r="G549" i="60"/>
  <c r="G550" i="60"/>
  <c r="G551" i="60"/>
  <c r="G552" i="60"/>
  <c r="G553" i="60"/>
  <c r="G554" i="60"/>
  <c r="G555" i="60"/>
  <c r="G556" i="60"/>
  <c r="G557" i="60"/>
  <c r="G558" i="60"/>
  <c r="G559" i="60"/>
  <c r="G560" i="60"/>
  <c r="G561" i="60"/>
  <c r="G562" i="60"/>
  <c r="G563" i="60"/>
  <c r="G564" i="60"/>
  <c r="G565" i="60"/>
  <c r="G566" i="60"/>
  <c r="G567" i="60"/>
  <c r="G568" i="60"/>
  <c r="G569" i="60"/>
  <c r="G570" i="60"/>
  <c r="G571" i="60"/>
  <c r="G572" i="60"/>
  <c r="G573" i="60"/>
  <c r="G574" i="60"/>
  <c r="G575" i="60"/>
  <c r="G576" i="60"/>
  <c r="G577" i="60"/>
  <c r="G578" i="60"/>
  <c r="G579" i="60"/>
  <c r="G580" i="60"/>
  <c r="G581" i="60"/>
  <c r="G582" i="60"/>
  <c r="G583" i="60"/>
  <c r="G584" i="60"/>
  <c r="G585" i="60"/>
  <c r="G586" i="60"/>
  <c r="G587" i="60"/>
  <c r="G588" i="60"/>
  <c r="G589" i="60"/>
  <c r="G590" i="60"/>
  <c r="G591" i="60"/>
  <c r="G592" i="60"/>
  <c r="G593" i="60"/>
  <c r="G594" i="60"/>
  <c r="G595" i="60"/>
  <c r="G596" i="60"/>
  <c r="G597" i="60"/>
  <c r="G598" i="60"/>
  <c r="G599" i="60"/>
  <c r="G600" i="60"/>
  <c r="G601" i="60"/>
  <c r="G602" i="60"/>
  <c r="G603" i="60"/>
  <c r="G604" i="60"/>
  <c r="G605" i="60"/>
  <c r="G606" i="60"/>
  <c r="G607" i="60"/>
  <c r="G608" i="60"/>
  <c r="G609" i="60"/>
  <c r="G610" i="60"/>
  <c r="G611" i="60"/>
  <c r="G612" i="60"/>
  <c r="G613" i="60"/>
  <c r="G614" i="60"/>
  <c r="G615" i="60"/>
  <c r="G616" i="60"/>
  <c r="G617" i="60"/>
  <c r="G618" i="60"/>
  <c r="G619" i="60"/>
  <c r="G620" i="60"/>
  <c r="G621" i="60"/>
  <c r="G622" i="60"/>
  <c r="G623" i="60"/>
  <c r="G624" i="60"/>
  <c r="G625" i="60"/>
  <c r="G626" i="60"/>
  <c r="G627" i="60"/>
  <c r="G628" i="60"/>
  <c r="G629" i="60"/>
  <c r="G630" i="60"/>
  <c r="G631" i="60"/>
  <c r="G632" i="60"/>
  <c r="G633" i="60"/>
  <c r="G634" i="60"/>
  <c r="G635" i="60"/>
  <c r="G636" i="60"/>
  <c r="G637" i="60"/>
  <c r="G638" i="60"/>
  <c r="G639" i="60"/>
  <c r="G640" i="60"/>
  <c r="G641" i="60"/>
  <c r="G642" i="60"/>
  <c r="G643" i="60"/>
  <c r="G644" i="60"/>
  <c r="G645" i="60"/>
  <c r="G646" i="60"/>
  <c r="G647" i="60"/>
  <c r="G648" i="60"/>
  <c r="G649" i="60"/>
  <c r="G650" i="60"/>
  <c r="G651" i="60"/>
  <c r="G652" i="60"/>
  <c r="G653" i="60"/>
  <c r="G654" i="60"/>
  <c r="G655" i="60"/>
  <c r="G656" i="60"/>
  <c r="G657" i="60"/>
  <c r="G658" i="60"/>
  <c r="G659" i="60"/>
  <c r="G660" i="60"/>
  <c r="G661" i="60"/>
  <c r="G662" i="60"/>
  <c r="G663" i="60"/>
  <c r="G664" i="60"/>
  <c r="G665" i="60"/>
  <c r="G666" i="60"/>
  <c r="G667" i="60"/>
  <c r="G668" i="60"/>
  <c r="G669" i="60"/>
  <c r="G670" i="60"/>
  <c r="G671" i="60"/>
  <c r="G672" i="60"/>
  <c r="G673" i="60"/>
  <c r="G674" i="60"/>
  <c r="G675" i="60"/>
  <c r="G676" i="60"/>
  <c r="G677" i="60"/>
  <c r="G678" i="60"/>
  <c r="G679" i="60"/>
  <c r="G680" i="60"/>
  <c r="G681" i="60"/>
  <c r="G682" i="60"/>
  <c r="G683" i="60"/>
  <c r="G684" i="60"/>
  <c r="G685" i="60"/>
  <c r="G686" i="60"/>
  <c r="G687" i="60"/>
  <c r="G688" i="60"/>
  <c r="G689" i="60"/>
  <c r="G690" i="60"/>
  <c r="G691" i="60"/>
  <c r="G692" i="60"/>
  <c r="G693" i="60"/>
  <c r="G694" i="60"/>
  <c r="G695" i="60"/>
  <c r="G696" i="60"/>
  <c r="G697" i="60"/>
  <c r="G698" i="60"/>
  <c r="G699" i="60"/>
  <c r="G700" i="60"/>
  <c r="G701" i="60"/>
  <c r="G702" i="60"/>
  <c r="G703" i="60"/>
  <c r="G704" i="60"/>
  <c r="G705" i="60"/>
  <c r="G706" i="60"/>
  <c r="G707" i="60"/>
  <c r="G708" i="60"/>
  <c r="G709" i="60"/>
  <c r="G710" i="60"/>
  <c r="G711" i="60"/>
  <c r="G712" i="60"/>
  <c r="G713" i="60"/>
  <c r="G714" i="60"/>
  <c r="G715" i="60"/>
  <c r="G716" i="60"/>
  <c r="G717" i="60"/>
  <c r="G718" i="60"/>
  <c r="G719" i="60"/>
  <c r="G720" i="60"/>
  <c r="G721" i="60"/>
  <c r="G722" i="60"/>
  <c r="G723" i="60"/>
  <c r="G724" i="60"/>
  <c r="G725" i="60"/>
  <c r="G726" i="60"/>
  <c r="G727" i="60"/>
  <c r="G728" i="60"/>
  <c r="G729" i="60"/>
  <c r="G730" i="60"/>
  <c r="G731" i="60"/>
  <c r="G732" i="60"/>
  <c r="G733" i="60"/>
  <c r="G734" i="60"/>
  <c r="G735" i="60"/>
  <c r="G736" i="60"/>
  <c r="G737" i="60"/>
  <c r="G738" i="60"/>
  <c r="G739" i="60"/>
  <c r="G740" i="60"/>
  <c r="G741" i="60"/>
  <c r="G742" i="60"/>
  <c r="G743" i="60"/>
  <c r="G744" i="60"/>
  <c r="G745" i="60"/>
  <c r="G746" i="60"/>
  <c r="G747" i="60"/>
  <c r="G748" i="60"/>
  <c r="G749" i="60"/>
  <c r="G750" i="60"/>
  <c r="G751" i="60"/>
  <c r="G752" i="60"/>
  <c r="G753" i="60"/>
  <c r="G754" i="60"/>
  <c r="G755" i="60"/>
  <c r="G756" i="60"/>
  <c r="G757" i="60"/>
  <c r="G758" i="60"/>
  <c r="G759" i="60"/>
  <c r="G760" i="60"/>
  <c r="G761" i="60"/>
  <c r="G762" i="60"/>
  <c r="G763" i="60"/>
  <c r="G764" i="60"/>
  <c r="G765" i="60"/>
  <c r="G766" i="60"/>
  <c r="G767" i="60"/>
  <c r="G768" i="60"/>
  <c r="G769" i="60"/>
  <c r="G770" i="60"/>
  <c r="G771" i="60"/>
  <c r="G772" i="60"/>
  <c r="G773" i="60"/>
  <c r="G774" i="60"/>
  <c r="G775" i="60"/>
  <c r="G776" i="60"/>
  <c r="G777" i="60"/>
  <c r="G778" i="60"/>
  <c r="G779" i="60"/>
  <c r="G780" i="60"/>
  <c r="G781" i="60"/>
  <c r="G782" i="60"/>
  <c r="G783" i="60"/>
  <c r="G784" i="60"/>
  <c r="G785" i="60"/>
  <c r="G786" i="60"/>
  <c r="G787" i="60"/>
  <c r="G788" i="60"/>
  <c r="G789" i="60"/>
  <c r="G790" i="60"/>
  <c r="G791" i="60"/>
  <c r="G792" i="60"/>
  <c r="G793" i="60"/>
  <c r="G794" i="60"/>
  <c r="G795" i="60"/>
  <c r="G796" i="60"/>
  <c r="G797" i="60"/>
  <c r="G798" i="60"/>
  <c r="G799" i="60"/>
  <c r="G800" i="60"/>
  <c r="G801" i="60"/>
  <c r="G802" i="60"/>
  <c r="G803" i="60"/>
  <c r="G804" i="60"/>
  <c r="G805" i="60"/>
  <c r="G806" i="60"/>
  <c r="G807" i="60"/>
  <c r="G808" i="60"/>
  <c r="G809" i="60"/>
  <c r="G810" i="60"/>
  <c r="G811" i="60"/>
  <c r="G812" i="60"/>
  <c r="G813" i="60"/>
  <c r="G814" i="60"/>
  <c r="G815" i="60"/>
  <c r="G816" i="60"/>
  <c r="G817" i="60"/>
  <c r="G818" i="60"/>
  <c r="G819" i="60"/>
  <c r="G820" i="60"/>
  <c r="G821" i="60"/>
  <c r="G822" i="60"/>
  <c r="G823" i="60"/>
  <c r="G824" i="60"/>
  <c r="G825" i="60"/>
  <c r="G826" i="60"/>
  <c r="G827" i="60"/>
  <c r="G828" i="60"/>
  <c r="G829" i="60"/>
  <c r="G830" i="60"/>
  <c r="G831" i="60"/>
  <c r="G832" i="60"/>
  <c r="G833" i="60"/>
  <c r="G834" i="60"/>
  <c r="G835" i="60"/>
  <c r="G836" i="60"/>
  <c r="G837" i="60"/>
  <c r="G838" i="60"/>
  <c r="G839" i="60"/>
  <c r="G840" i="60"/>
  <c r="G841" i="60"/>
  <c r="G842" i="60"/>
  <c r="G843" i="60"/>
  <c r="G844" i="60"/>
  <c r="G845" i="60"/>
  <c r="G846" i="60"/>
  <c r="G847" i="60"/>
  <c r="G848" i="60"/>
  <c r="G849" i="60"/>
  <c r="G850" i="60"/>
  <c r="G851" i="60"/>
  <c r="G852" i="60"/>
  <c r="G853" i="60"/>
  <c r="G854" i="60"/>
  <c r="G855" i="60"/>
  <c r="G856" i="60"/>
  <c r="G857" i="60"/>
  <c r="G858" i="60"/>
  <c r="G859" i="60"/>
  <c r="G860" i="60"/>
  <c r="G861" i="60"/>
  <c r="G862" i="60"/>
  <c r="G863" i="60"/>
  <c r="G864" i="60"/>
  <c r="G865" i="60"/>
  <c r="G866" i="60"/>
  <c r="G867" i="60"/>
  <c r="G868" i="60"/>
  <c r="G869" i="60"/>
  <c r="G870" i="60"/>
  <c r="G871" i="60"/>
  <c r="G872" i="60"/>
  <c r="G873" i="60"/>
  <c r="G874" i="60"/>
  <c r="G875" i="60"/>
  <c r="G876" i="60"/>
  <c r="G877" i="60"/>
  <c r="G878" i="60"/>
  <c r="G879" i="60"/>
  <c r="G880" i="60"/>
  <c r="G881" i="60"/>
  <c r="G882" i="60"/>
  <c r="G883" i="60"/>
  <c r="G884" i="60"/>
  <c r="G885" i="60"/>
  <c r="G886" i="60"/>
  <c r="G887" i="60"/>
  <c r="G888" i="60"/>
  <c r="G889" i="60"/>
  <c r="G890" i="60"/>
  <c r="G891" i="60"/>
  <c r="G892" i="60"/>
  <c r="G893" i="60"/>
  <c r="G894" i="60"/>
  <c r="G895" i="60"/>
  <c r="G896" i="60"/>
  <c r="G897" i="60"/>
  <c r="G898" i="60"/>
  <c r="G899" i="60"/>
  <c r="G900" i="60"/>
  <c r="G901" i="60"/>
  <c r="G902" i="60"/>
  <c r="G903" i="60"/>
  <c r="G904" i="60"/>
  <c r="G905" i="60"/>
  <c r="G906" i="60"/>
  <c r="G907" i="60"/>
  <c r="G908" i="60"/>
  <c r="G909" i="60"/>
  <c r="G910" i="60"/>
  <c r="G911" i="60"/>
  <c r="G912" i="60"/>
  <c r="G913" i="60"/>
  <c r="G914" i="60"/>
  <c r="G915" i="60"/>
  <c r="G916" i="60"/>
  <c r="G917" i="60"/>
  <c r="G918" i="60"/>
  <c r="G919" i="60"/>
  <c r="G920" i="60"/>
  <c r="G921" i="60"/>
  <c r="G922" i="60"/>
  <c r="G923" i="60"/>
  <c r="G924" i="60"/>
  <c r="G925" i="60"/>
  <c r="G926" i="60"/>
  <c r="G927" i="60"/>
  <c r="G928" i="60"/>
  <c r="G929" i="60"/>
  <c r="G930" i="60"/>
  <c r="G931" i="60"/>
  <c r="G932" i="60"/>
  <c r="G933" i="60"/>
  <c r="G934" i="60"/>
  <c r="G935" i="60"/>
  <c r="G936" i="60"/>
  <c r="G937" i="60"/>
  <c r="G938" i="60"/>
  <c r="G939" i="60"/>
  <c r="G940" i="60"/>
  <c r="G941" i="60"/>
  <c r="G942" i="60"/>
  <c r="G943" i="60"/>
  <c r="G944" i="60"/>
  <c r="G945" i="60"/>
  <c r="G946" i="60"/>
  <c r="G947" i="60"/>
  <c r="G948" i="60"/>
  <c r="G949" i="60"/>
  <c r="G950" i="60"/>
  <c r="G951" i="60"/>
  <c r="G952" i="60"/>
  <c r="G953" i="60"/>
  <c r="G954" i="60"/>
  <c r="G955" i="60"/>
  <c r="G956" i="60"/>
  <c r="G957" i="60"/>
  <c r="G958" i="60"/>
  <c r="G959" i="60"/>
  <c r="G960" i="60"/>
  <c r="G961" i="60"/>
  <c r="G962" i="60"/>
  <c r="G963" i="60"/>
  <c r="G964" i="60"/>
  <c r="G965" i="60"/>
  <c r="G966" i="60"/>
  <c r="G967" i="60"/>
  <c r="G968" i="60"/>
  <c r="G969" i="60"/>
  <c r="G970" i="60"/>
  <c r="G971" i="60"/>
  <c r="G972" i="60"/>
  <c r="G973" i="60"/>
  <c r="G974" i="60"/>
  <c r="G975" i="60"/>
  <c r="G976" i="60"/>
  <c r="G977" i="60"/>
  <c r="G978" i="60"/>
  <c r="G979" i="60"/>
  <c r="G980" i="60"/>
  <c r="G981" i="60"/>
  <c r="G982" i="60"/>
  <c r="G983" i="60"/>
  <c r="G984" i="60"/>
  <c r="G985" i="60"/>
  <c r="G986" i="60"/>
  <c r="G987" i="60"/>
  <c r="G988" i="60"/>
  <c r="G989" i="60"/>
  <c r="G990" i="60"/>
  <c r="G991" i="60"/>
  <c r="G992" i="60"/>
  <c r="G993" i="60"/>
  <c r="G994" i="60"/>
  <c r="G995" i="60"/>
  <c r="G996" i="60"/>
  <c r="G997" i="60"/>
  <c r="G998" i="60"/>
  <c r="G999" i="60"/>
  <c r="G1000" i="60"/>
  <c r="G1001" i="60"/>
  <c r="G1002" i="60"/>
  <c r="G1003" i="60"/>
  <c r="G1004" i="60"/>
  <c r="G1005" i="60"/>
  <c r="G1006" i="60"/>
  <c r="G1007" i="60"/>
  <c r="G1008" i="60"/>
  <c r="G1009" i="60"/>
  <c r="G1010" i="60"/>
  <c r="G1011" i="60"/>
  <c r="G1012" i="60"/>
  <c r="G1013" i="60"/>
  <c r="G1014" i="60"/>
  <c r="G1015" i="60"/>
  <c r="G1016" i="60"/>
  <c r="G1017" i="60"/>
  <c r="G1018" i="60"/>
  <c r="G1019" i="60"/>
  <c r="G1020" i="60"/>
  <c r="G1021" i="60"/>
  <c r="G1022" i="60"/>
  <c r="G1023" i="60"/>
  <c r="G1024" i="60"/>
  <c r="G1025" i="60"/>
  <c r="G1026" i="60"/>
  <c r="G1027" i="60"/>
  <c r="G1028" i="60"/>
  <c r="G1029" i="60"/>
  <c r="G1030" i="60"/>
  <c r="G1031" i="60"/>
  <c r="G1032" i="60"/>
  <c r="G1033" i="60"/>
  <c r="G1034" i="60"/>
  <c r="G1035" i="60"/>
  <c r="G1036" i="60"/>
  <c r="G1037" i="60"/>
  <c r="G1038" i="60"/>
  <c r="G1039" i="60"/>
  <c r="G1040" i="60"/>
  <c r="G1041" i="60"/>
  <c r="G1042" i="60"/>
  <c r="G1043" i="60"/>
  <c r="G1044" i="60"/>
  <c r="G1045" i="60"/>
  <c r="G1046" i="60"/>
  <c r="G1047" i="60"/>
  <c r="G1048" i="60"/>
  <c r="G1049" i="60"/>
  <c r="G1050" i="60"/>
  <c r="G1051" i="60"/>
  <c r="G1052" i="60"/>
  <c r="G1053" i="60"/>
  <c r="G1054" i="60"/>
  <c r="G1055" i="60"/>
  <c r="G1056" i="60"/>
  <c r="G1057" i="60"/>
  <c r="G1058" i="60"/>
  <c r="G1059" i="60"/>
  <c r="G1060" i="60"/>
  <c r="G1061" i="60"/>
  <c r="G1062" i="60"/>
  <c r="G1063" i="60"/>
  <c r="G1064" i="60"/>
  <c r="G1065" i="60"/>
  <c r="G1066" i="60"/>
  <c r="G1067" i="60"/>
  <c r="G1068" i="60"/>
  <c r="G1069" i="60"/>
  <c r="G1070" i="60"/>
  <c r="G1071" i="60"/>
  <c r="G1072" i="60"/>
  <c r="G1073" i="60"/>
  <c r="G1074" i="60"/>
  <c r="G1075" i="60"/>
  <c r="G1076" i="60"/>
  <c r="G1077" i="60"/>
  <c r="G1078" i="60"/>
  <c r="G1079" i="60"/>
  <c r="G1080" i="60"/>
  <c r="G1081" i="60"/>
  <c r="G1082" i="60"/>
  <c r="G1083" i="60"/>
  <c r="G1084" i="60"/>
  <c r="G1085" i="60"/>
  <c r="G1086" i="60"/>
  <c r="G1087" i="60"/>
  <c r="G1088" i="60"/>
  <c r="G1089" i="60"/>
  <c r="G1090" i="60"/>
  <c r="G1091" i="60"/>
  <c r="G1092" i="60"/>
  <c r="G1093" i="60"/>
  <c r="G1094" i="60"/>
  <c r="G1095" i="60"/>
  <c r="G1096" i="60"/>
  <c r="G1097" i="60"/>
  <c r="G1098" i="60"/>
  <c r="G1099" i="60"/>
  <c r="G1100" i="60"/>
  <c r="G1101" i="60"/>
  <c r="G1102" i="60"/>
  <c r="G1103" i="60"/>
  <c r="G1104" i="60"/>
  <c r="G1105" i="60"/>
  <c r="G1106" i="60"/>
  <c r="G1107" i="60"/>
  <c r="G1108" i="60"/>
  <c r="G1109" i="60"/>
  <c r="G1110" i="60"/>
  <c r="G1111" i="60"/>
  <c r="G1112" i="60"/>
  <c r="G1113" i="60"/>
  <c r="G1114" i="60"/>
  <c r="G1115" i="60"/>
  <c r="G1116" i="60"/>
  <c r="G1117" i="60"/>
  <c r="G1118" i="60"/>
  <c r="G1119" i="60"/>
  <c r="G1120" i="60"/>
  <c r="G1121" i="60"/>
  <c r="G1122" i="60"/>
  <c r="G1123" i="60"/>
  <c r="G1124" i="60"/>
  <c r="G1125" i="60"/>
  <c r="G1126" i="60"/>
  <c r="G1127" i="60"/>
  <c r="G1128" i="60"/>
  <c r="G1129" i="60"/>
  <c r="G1130" i="60"/>
  <c r="G1131" i="60"/>
  <c r="G1132" i="60"/>
  <c r="G1133" i="60"/>
  <c r="G1134" i="60"/>
  <c r="G1135" i="60"/>
  <c r="G1136" i="60"/>
  <c r="G1137" i="60"/>
  <c r="G1138" i="60"/>
  <c r="G1139" i="60"/>
  <c r="G1140" i="60"/>
  <c r="G1141" i="60"/>
  <c r="G1142" i="60"/>
  <c r="G1143" i="60"/>
  <c r="G1144" i="60"/>
  <c r="G1145" i="60"/>
  <c r="G1146" i="60"/>
  <c r="G1147" i="60"/>
  <c r="G1148" i="60"/>
  <c r="G1149" i="60"/>
  <c r="G1150" i="60"/>
  <c r="G1151" i="60"/>
  <c r="G1152" i="60"/>
  <c r="G1153" i="60"/>
  <c r="G1154" i="60"/>
  <c r="G1155" i="60"/>
  <c r="G1156" i="60"/>
  <c r="G1157" i="60"/>
  <c r="G1158" i="60"/>
  <c r="G1159" i="60"/>
  <c r="G1160" i="60"/>
  <c r="G1161" i="60"/>
  <c r="G1162" i="60"/>
  <c r="G1163" i="60"/>
  <c r="G1164" i="60"/>
  <c r="G1165" i="60"/>
  <c r="G1166" i="60"/>
  <c r="G1167" i="60"/>
  <c r="G1168" i="60"/>
  <c r="G1169" i="60"/>
  <c r="G1170" i="60"/>
  <c r="G1171" i="60"/>
  <c r="G1172" i="60"/>
  <c r="G1173" i="60"/>
  <c r="G1174" i="60"/>
  <c r="G1175" i="60"/>
  <c r="G1176" i="60"/>
  <c r="G1177" i="60"/>
  <c r="G1178" i="60"/>
  <c r="G1179" i="60"/>
  <c r="G1180" i="60"/>
  <c r="G1181" i="60"/>
  <c r="G1182" i="60"/>
  <c r="G1183" i="60"/>
  <c r="G1184" i="60"/>
  <c r="G1185" i="60"/>
  <c r="G1186" i="60"/>
  <c r="G1187" i="60"/>
  <c r="G1188" i="60"/>
  <c r="G1189" i="60"/>
  <c r="G1190" i="60"/>
  <c r="G1191" i="60"/>
  <c r="G1192" i="60"/>
  <c r="G1193" i="60"/>
  <c r="G1194" i="60"/>
  <c r="G1195" i="60"/>
  <c r="G1196" i="60"/>
  <c r="G1197" i="60"/>
  <c r="G1198" i="60"/>
  <c r="G1199" i="60"/>
  <c r="G1200" i="60"/>
  <c r="G1201" i="60"/>
  <c r="G1202" i="60"/>
  <c r="G1203" i="60"/>
  <c r="G1204" i="60"/>
  <c r="G1205" i="60"/>
  <c r="G1206" i="60"/>
  <c r="G1207" i="60"/>
  <c r="G1208" i="60"/>
  <c r="G1209" i="60"/>
  <c r="G1210" i="60"/>
  <c r="G1211" i="60"/>
  <c r="G1212" i="60"/>
  <c r="G1213" i="60"/>
  <c r="G1214" i="60"/>
  <c r="G1215" i="60"/>
  <c r="G1216" i="60"/>
  <c r="G1217" i="60"/>
  <c r="G1218" i="60"/>
  <c r="G1219" i="60"/>
  <c r="G1220" i="60"/>
  <c r="G1221" i="60"/>
  <c r="G1222" i="60"/>
  <c r="G1223" i="60"/>
  <c r="G1224" i="60"/>
  <c r="G1225" i="60"/>
  <c r="G1226" i="60"/>
  <c r="G1227" i="60"/>
  <c r="G1228" i="60"/>
  <c r="G1229" i="60"/>
  <c r="G1230" i="60"/>
  <c r="G1231" i="60"/>
  <c r="G1232" i="60"/>
  <c r="G1233" i="60"/>
  <c r="G1234" i="60"/>
  <c r="G1235" i="60"/>
  <c r="G1236" i="60"/>
  <c r="G1237" i="60"/>
  <c r="G1238" i="60"/>
  <c r="G1239" i="60"/>
  <c r="G1240" i="60"/>
  <c r="G1241" i="60"/>
  <c r="G1242" i="60"/>
  <c r="G1243" i="60"/>
  <c r="G1244" i="60"/>
  <c r="G1245" i="60"/>
  <c r="G1246" i="60"/>
  <c r="G1247" i="60"/>
  <c r="G1248" i="60"/>
  <c r="G1249" i="60"/>
  <c r="G1250" i="60"/>
  <c r="G1251" i="60"/>
  <c r="G1252" i="60"/>
  <c r="G1253" i="60"/>
  <c r="G1254" i="60"/>
  <c r="G1255" i="60"/>
  <c r="G1256" i="60"/>
  <c r="G1257" i="60"/>
  <c r="G1258" i="60"/>
  <c r="G1259" i="60"/>
  <c r="G1260" i="60"/>
  <c r="G1261" i="60"/>
  <c r="G1262" i="60"/>
  <c r="G1263" i="60"/>
  <c r="G1264" i="60"/>
  <c r="G1265" i="60"/>
  <c r="G1266" i="60"/>
  <c r="G1267" i="60"/>
  <c r="G1268" i="60"/>
  <c r="G1269" i="60"/>
  <c r="G1270" i="60"/>
  <c r="G1271" i="60"/>
  <c r="G1272" i="60"/>
  <c r="G1273" i="60"/>
  <c r="G1274" i="60"/>
  <c r="G1275" i="60"/>
  <c r="G1276" i="60"/>
  <c r="G1277" i="60"/>
  <c r="G1278" i="60"/>
  <c r="G1279" i="60"/>
  <c r="G1280" i="60"/>
  <c r="G1281" i="60"/>
  <c r="G1282" i="60"/>
  <c r="G1283" i="60"/>
  <c r="G1284" i="60"/>
  <c r="G1285" i="60"/>
  <c r="G1286" i="60"/>
  <c r="G1287" i="60"/>
  <c r="G1288" i="60"/>
  <c r="G1289" i="60"/>
  <c r="G1290" i="60"/>
  <c r="G1291" i="60"/>
  <c r="G1292" i="60"/>
  <c r="G1293" i="60"/>
  <c r="G1294" i="60"/>
  <c r="G1295" i="60"/>
  <c r="G1296" i="60"/>
  <c r="G1297" i="60"/>
  <c r="G1298" i="60"/>
  <c r="G1299" i="60"/>
  <c r="G1300" i="60"/>
  <c r="G1301" i="60"/>
  <c r="G1302" i="60"/>
  <c r="G1303" i="60"/>
  <c r="G1304" i="60"/>
  <c r="G1305" i="60"/>
  <c r="G1306" i="60"/>
  <c r="G1307" i="60"/>
  <c r="G1308" i="60"/>
  <c r="G1309" i="60"/>
  <c r="G1310" i="60"/>
  <c r="G1311" i="60"/>
  <c r="G1312" i="60"/>
  <c r="G1313" i="60"/>
  <c r="G1314" i="60"/>
  <c r="G1315" i="60"/>
  <c r="G1316" i="60"/>
  <c r="G1317" i="60"/>
  <c r="G1318" i="60"/>
  <c r="G1319" i="60"/>
  <c r="G1320" i="60"/>
  <c r="G1321" i="60"/>
  <c r="G1322" i="60"/>
  <c r="G1323" i="60"/>
  <c r="G1324" i="60"/>
  <c r="G1325" i="60"/>
  <c r="G1326" i="60"/>
  <c r="G1327" i="60"/>
  <c r="G1328" i="60"/>
  <c r="G1329" i="60"/>
  <c r="G1330" i="60"/>
  <c r="G1331" i="60"/>
  <c r="G1332" i="60"/>
  <c r="G1333" i="60"/>
  <c r="G1334" i="60"/>
  <c r="G1335" i="60"/>
  <c r="G1336" i="60"/>
  <c r="G1337" i="60"/>
  <c r="G1338" i="60"/>
  <c r="G1339" i="60"/>
  <c r="G1340" i="60"/>
  <c r="G1341" i="60"/>
  <c r="G1342" i="60"/>
  <c r="G1343" i="60"/>
  <c r="G1344" i="60"/>
  <c r="G1345" i="60"/>
  <c r="G1346" i="60"/>
  <c r="G1347" i="60"/>
  <c r="G1348" i="60"/>
  <c r="G1349" i="60"/>
  <c r="G1350" i="60"/>
  <c r="G1351" i="60"/>
  <c r="G1352" i="60"/>
  <c r="G1353" i="60"/>
  <c r="G1354" i="60"/>
  <c r="G1355" i="60"/>
  <c r="G1356" i="60"/>
  <c r="G1357" i="60"/>
  <c r="G1358" i="60"/>
  <c r="G1359" i="60"/>
  <c r="G1360" i="60"/>
  <c r="G1361" i="60"/>
  <c r="G1362" i="60"/>
  <c r="G1363" i="60"/>
  <c r="G1364" i="60"/>
  <c r="G1365" i="60"/>
  <c r="G1366" i="60"/>
  <c r="G1367" i="60"/>
  <c r="G1368" i="60"/>
  <c r="G1369" i="60"/>
  <c r="G1370" i="60"/>
  <c r="G1371" i="60"/>
  <c r="G1372" i="60"/>
  <c r="G1373" i="60"/>
  <c r="G1374" i="60"/>
  <c r="G1375" i="60"/>
  <c r="G1376" i="60"/>
  <c r="G1377" i="60"/>
  <c r="G1378" i="60"/>
  <c r="G1379" i="60"/>
  <c r="G1380" i="60"/>
  <c r="G1381" i="60"/>
  <c r="G1382" i="60"/>
  <c r="G1383" i="60"/>
  <c r="G1384" i="60"/>
  <c r="G1385" i="60"/>
  <c r="G1386" i="60"/>
  <c r="G1387" i="60"/>
  <c r="G1388" i="60"/>
  <c r="G1389" i="60"/>
  <c r="G1390" i="60"/>
  <c r="G1391" i="60"/>
  <c r="G1392" i="60"/>
  <c r="G1393" i="60"/>
  <c r="G1394" i="60"/>
  <c r="G1395" i="60"/>
  <c r="G1396" i="60"/>
  <c r="G1397" i="60"/>
  <c r="G1398" i="60"/>
  <c r="G1399" i="60"/>
  <c r="G1400" i="60"/>
  <c r="G1401" i="60"/>
  <c r="G1402" i="60"/>
  <c r="G1403" i="60"/>
  <c r="G1404" i="60"/>
  <c r="G1405" i="60"/>
  <c r="G1406" i="60"/>
  <c r="G1407" i="60"/>
  <c r="G1408" i="60"/>
  <c r="G1409" i="60"/>
  <c r="G1410" i="60"/>
  <c r="G1411" i="60"/>
  <c r="G1412" i="60"/>
  <c r="G1413" i="60"/>
  <c r="G1414" i="60"/>
  <c r="G1415" i="60"/>
  <c r="G1416" i="60"/>
  <c r="G1417" i="60"/>
  <c r="G1418" i="60"/>
  <c r="G1419" i="60"/>
  <c r="G1420" i="60"/>
  <c r="G1421" i="60"/>
  <c r="G1422" i="60"/>
  <c r="G1423" i="60"/>
  <c r="G1424" i="60"/>
  <c r="G1425" i="60"/>
  <c r="G1426" i="60"/>
  <c r="G1427" i="60"/>
  <c r="G1428" i="60"/>
  <c r="G1429" i="60"/>
  <c r="G1430" i="60"/>
  <c r="G1431" i="60"/>
  <c r="G1432" i="60"/>
  <c r="G1433" i="60"/>
  <c r="G1434" i="60"/>
  <c r="G1435" i="60"/>
  <c r="G1436" i="60"/>
  <c r="G1437" i="60"/>
  <c r="G1438" i="60"/>
  <c r="G1439" i="60"/>
  <c r="G1440" i="60"/>
  <c r="G1441" i="60"/>
  <c r="G1442" i="60"/>
  <c r="G1443" i="60"/>
  <c r="G1444" i="60"/>
  <c r="G1445" i="60"/>
  <c r="G1446" i="60"/>
  <c r="G1447" i="60"/>
  <c r="G1448" i="60"/>
  <c r="G1449" i="60"/>
  <c r="G1450" i="60"/>
  <c r="G1451" i="60"/>
  <c r="G1452" i="60"/>
  <c r="G1453" i="60"/>
  <c r="G1454" i="60"/>
  <c r="G1455" i="60"/>
  <c r="G1456" i="60"/>
  <c r="G1457" i="60"/>
  <c r="G1458" i="60"/>
  <c r="G1459" i="60"/>
  <c r="G1460" i="60"/>
  <c r="G1461" i="60"/>
  <c r="G1462" i="60"/>
  <c r="G1463" i="60"/>
  <c r="G1464" i="60"/>
  <c r="G1465" i="60"/>
  <c r="G1466" i="60"/>
  <c r="G1467" i="60"/>
  <c r="G1468" i="60"/>
  <c r="G1469" i="60"/>
  <c r="G1470" i="60"/>
  <c r="G1471" i="60"/>
  <c r="G1472" i="60"/>
  <c r="G1473" i="60"/>
  <c r="G1474" i="60"/>
  <c r="G1475" i="60"/>
  <c r="G1476" i="60"/>
  <c r="G1477" i="60"/>
  <c r="G1478" i="60"/>
  <c r="G1479" i="60"/>
  <c r="G1480" i="60"/>
  <c r="G1481" i="60"/>
  <c r="G1482" i="60"/>
  <c r="G1483" i="60"/>
  <c r="G1484" i="60"/>
  <c r="G1485" i="60"/>
  <c r="G1486" i="60"/>
  <c r="G1487" i="60"/>
  <c r="G1488" i="60"/>
  <c r="G1489" i="60"/>
  <c r="G1490" i="60"/>
  <c r="G1491" i="60"/>
  <c r="G1492" i="60"/>
  <c r="G1493" i="60"/>
  <c r="G1494" i="60"/>
  <c r="G1495" i="60"/>
  <c r="G1496" i="60"/>
  <c r="G1497" i="60"/>
  <c r="G1498" i="60"/>
  <c r="G1499" i="60"/>
  <c r="G1500" i="60"/>
  <c r="G1501" i="60"/>
  <c r="G1502" i="60"/>
  <c r="G1503" i="60"/>
  <c r="G1504" i="60"/>
  <c r="G1505" i="60"/>
  <c r="G1506" i="60"/>
  <c r="G1507" i="60"/>
  <c r="G1508" i="60"/>
  <c r="G1509" i="60"/>
  <c r="G1510" i="60"/>
  <c r="G1511" i="60"/>
  <c r="G1512" i="60"/>
  <c r="G1513" i="60"/>
  <c r="G1514" i="60"/>
  <c r="G1515" i="60"/>
  <c r="G1516" i="60"/>
  <c r="G1517" i="60"/>
  <c r="G1518" i="60"/>
  <c r="G1519" i="60"/>
  <c r="G1520" i="60"/>
  <c r="G1521" i="60"/>
  <c r="G1522" i="60"/>
  <c r="G1523" i="60"/>
  <c r="G1524" i="60"/>
  <c r="G1525" i="60"/>
  <c r="G1526" i="60"/>
  <c r="G1527" i="60"/>
  <c r="G1528" i="60"/>
  <c r="G1529" i="60"/>
  <c r="G1530" i="60"/>
  <c r="G1531" i="60"/>
  <c r="G1532" i="60"/>
  <c r="G1533" i="60"/>
  <c r="G1534" i="60"/>
  <c r="G1535" i="60"/>
  <c r="G1536" i="60"/>
  <c r="G1537" i="60"/>
  <c r="G1538" i="60"/>
  <c r="G1539" i="60"/>
  <c r="G1540" i="60"/>
  <c r="G1541" i="60"/>
  <c r="G1542" i="60"/>
  <c r="G1543" i="60"/>
  <c r="G1544" i="60"/>
  <c r="G1545" i="60"/>
  <c r="G1546" i="60"/>
  <c r="G1547" i="60"/>
  <c r="G1548" i="60"/>
  <c r="G1549" i="60"/>
  <c r="G1550" i="60"/>
  <c r="G1551" i="60"/>
  <c r="G1552" i="60"/>
  <c r="G1553" i="60"/>
  <c r="G1554" i="60"/>
  <c r="G1555" i="60"/>
  <c r="G1556" i="60"/>
  <c r="G1557" i="60"/>
  <c r="G1558" i="60"/>
  <c r="G1559" i="60"/>
  <c r="G1560" i="60"/>
  <c r="G1561" i="60"/>
  <c r="G1562" i="60"/>
  <c r="G1563" i="60"/>
  <c r="G1564" i="60"/>
  <c r="G1565" i="60"/>
  <c r="G1566" i="60"/>
  <c r="G1567" i="60"/>
  <c r="G1568" i="60"/>
  <c r="G1569" i="60"/>
  <c r="G1570" i="60"/>
  <c r="G1571" i="60"/>
  <c r="G1572" i="60"/>
  <c r="G1573" i="60"/>
  <c r="G1574" i="60"/>
  <c r="G1575" i="60"/>
  <c r="G1576" i="60"/>
  <c r="G1577" i="60"/>
  <c r="G1578" i="60"/>
  <c r="G1579" i="60"/>
  <c r="G1580" i="60"/>
  <c r="G1581" i="60"/>
  <c r="G1582" i="60"/>
  <c r="G1583" i="60"/>
  <c r="G1584" i="60"/>
  <c r="G1585" i="60"/>
  <c r="G1586" i="60"/>
  <c r="G1587" i="60"/>
  <c r="G1588" i="60"/>
  <c r="G1589" i="60"/>
  <c r="G1590" i="60"/>
  <c r="G1591" i="60"/>
  <c r="G1592" i="60"/>
  <c r="G1593" i="60"/>
  <c r="G1594" i="60"/>
  <c r="G1595" i="60"/>
  <c r="G1596" i="60"/>
  <c r="G1597" i="60"/>
  <c r="G1598" i="60"/>
  <c r="G1599" i="60"/>
  <c r="G1600" i="60"/>
  <c r="G1601" i="60"/>
  <c r="G1602" i="60"/>
  <c r="G1603" i="60"/>
  <c r="G1604" i="60"/>
  <c r="G1605" i="60"/>
  <c r="G1606" i="60"/>
  <c r="G1607" i="60"/>
  <c r="G1608" i="60"/>
  <c r="G1609" i="60"/>
  <c r="G1610" i="60"/>
  <c r="G1611" i="60"/>
  <c r="G1612" i="60"/>
  <c r="G1613" i="60"/>
  <c r="G1614" i="60"/>
  <c r="G1615" i="60"/>
  <c r="G1616" i="60"/>
  <c r="G1617" i="60"/>
  <c r="G1618" i="60"/>
  <c r="G1619" i="60"/>
  <c r="G1620" i="60"/>
  <c r="G1621" i="60"/>
  <c r="G1622" i="60"/>
  <c r="G1623" i="60"/>
  <c r="G1624" i="60"/>
  <c r="G1625" i="60"/>
  <c r="G1626" i="60"/>
  <c r="G1627" i="60"/>
  <c r="G1628" i="60"/>
  <c r="G1629" i="60"/>
  <c r="G1630" i="60"/>
  <c r="G1631" i="60"/>
  <c r="G1632" i="60"/>
  <c r="G1633" i="60"/>
  <c r="G1634" i="60"/>
  <c r="G1635" i="60"/>
  <c r="G1636" i="60"/>
  <c r="G1637" i="60"/>
  <c r="G1638" i="60"/>
  <c r="G1639" i="60"/>
  <c r="G1640" i="60"/>
  <c r="G1641" i="60"/>
  <c r="G1642" i="60"/>
  <c r="G1643" i="60"/>
  <c r="G1644" i="60"/>
  <c r="G1645" i="60"/>
  <c r="G1646" i="60"/>
  <c r="G1647" i="60"/>
  <c r="G1648" i="60"/>
  <c r="G1649" i="60"/>
  <c r="G1650" i="60"/>
  <c r="G1651" i="60"/>
  <c r="G1652" i="60"/>
  <c r="G1653" i="60"/>
  <c r="G1654" i="60"/>
  <c r="G1655" i="60"/>
  <c r="G1656" i="60"/>
  <c r="G1657" i="60"/>
  <c r="G1658" i="60"/>
  <c r="G1659" i="60"/>
  <c r="G1660" i="60"/>
  <c r="G1661" i="60"/>
  <c r="G1662" i="60"/>
  <c r="G1663" i="60"/>
  <c r="G1664" i="60"/>
  <c r="G1665" i="60"/>
  <c r="G1666" i="60"/>
  <c r="G1667" i="60"/>
  <c r="G1668" i="60"/>
  <c r="G1669" i="60"/>
  <c r="G1670" i="60"/>
  <c r="G1671" i="60"/>
  <c r="G1672" i="60"/>
  <c r="G1673" i="60"/>
  <c r="G1674" i="60"/>
  <c r="G1675" i="60"/>
  <c r="G1676" i="60"/>
  <c r="G1677" i="60"/>
  <c r="G1678" i="60"/>
  <c r="G1679" i="60"/>
  <c r="G1680" i="60"/>
  <c r="G1681" i="60"/>
  <c r="G1682" i="60"/>
  <c r="G1683" i="60"/>
  <c r="G1684" i="60"/>
  <c r="G1685" i="60"/>
  <c r="G1686" i="60"/>
  <c r="G1687" i="60"/>
  <c r="G1688" i="60"/>
  <c r="G1689" i="60"/>
  <c r="G1690" i="60"/>
  <c r="G1691" i="60"/>
  <c r="G1692" i="60"/>
  <c r="G1693" i="60"/>
  <c r="G1694" i="60"/>
  <c r="G1695" i="60"/>
  <c r="G1696" i="60"/>
  <c r="G1697" i="60"/>
  <c r="G1698" i="60"/>
  <c r="G1699" i="60"/>
  <c r="G1700" i="60"/>
  <c r="G1701" i="60"/>
  <c r="G1702" i="60"/>
  <c r="G1703" i="60"/>
  <c r="G1704" i="60"/>
  <c r="G1705" i="60"/>
  <c r="G1706" i="60"/>
  <c r="G1707" i="60"/>
  <c r="G1708" i="60"/>
  <c r="G1709" i="60"/>
  <c r="G1710" i="60"/>
  <c r="G1711" i="60"/>
  <c r="G1712" i="60"/>
  <c r="G1713" i="60"/>
  <c r="G1714" i="60"/>
  <c r="G1715" i="60"/>
  <c r="G1716" i="60"/>
  <c r="G1717" i="60"/>
  <c r="G1718" i="60"/>
  <c r="G1719" i="60"/>
  <c r="G1720" i="60"/>
  <c r="G1721" i="60"/>
  <c r="G1722" i="60"/>
  <c r="G1723" i="60"/>
  <c r="G1724" i="60"/>
  <c r="G1725" i="60"/>
  <c r="G1726" i="60"/>
  <c r="G1727" i="60"/>
  <c r="G1728" i="60"/>
  <c r="G1729" i="60"/>
  <c r="G1730" i="60"/>
  <c r="G1731" i="60"/>
  <c r="G1732" i="60"/>
  <c r="G1733" i="60"/>
  <c r="G1734" i="60"/>
  <c r="G1735" i="60"/>
  <c r="G1736" i="60"/>
  <c r="G1737" i="60"/>
  <c r="G1738" i="60"/>
  <c r="G1739" i="60"/>
  <c r="G1740" i="60"/>
  <c r="G1741" i="60"/>
  <c r="G1742" i="60"/>
  <c r="G1743" i="60"/>
  <c r="G1744" i="60"/>
  <c r="G1745" i="60"/>
  <c r="G1746" i="60"/>
  <c r="G1747" i="60"/>
  <c r="G1748" i="60"/>
  <c r="G1749" i="60"/>
  <c r="G1750" i="60"/>
  <c r="G1751" i="60"/>
  <c r="G1752" i="60"/>
  <c r="G1753" i="60"/>
  <c r="G1754" i="60"/>
  <c r="G1755" i="60"/>
  <c r="G1756" i="60"/>
  <c r="G1757" i="60"/>
  <c r="G1758" i="60"/>
  <c r="G1759" i="60"/>
  <c r="G1760" i="60"/>
  <c r="G1761" i="60"/>
  <c r="G1762" i="60"/>
  <c r="G1763" i="60"/>
  <c r="G1764" i="60"/>
  <c r="G1765" i="60"/>
  <c r="G1766" i="60"/>
  <c r="G1767" i="60"/>
  <c r="G1768" i="60"/>
  <c r="G1769" i="60"/>
  <c r="G1770" i="60"/>
  <c r="G1771" i="60"/>
  <c r="G1772" i="60"/>
  <c r="G1773" i="60"/>
  <c r="G1774" i="60"/>
  <c r="G1775" i="60"/>
  <c r="G1776" i="60"/>
  <c r="G1777" i="60"/>
  <c r="G1778" i="60"/>
  <c r="G1779" i="60"/>
  <c r="G1780" i="60"/>
  <c r="G1781" i="60"/>
  <c r="G1782" i="60"/>
  <c r="G1783" i="60"/>
  <c r="G1784" i="60"/>
  <c r="G1785" i="60"/>
  <c r="G1786" i="60"/>
  <c r="G1787" i="60"/>
  <c r="G1788" i="60"/>
  <c r="G1789" i="60"/>
  <c r="G1790" i="60"/>
  <c r="G1791" i="60"/>
  <c r="G1792" i="60"/>
  <c r="G1793" i="60"/>
  <c r="G1794" i="60"/>
  <c r="G1795" i="60"/>
  <c r="G1796" i="60"/>
  <c r="G1797" i="60"/>
  <c r="G1798" i="60"/>
  <c r="G1799" i="60"/>
  <c r="G1800" i="60"/>
  <c r="G1801" i="60"/>
  <c r="G1802" i="60"/>
  <c r="G1803" i="60"/>
  <c r="G1804" i="60"/>
  <c r="G1805" i="60"/>
  <c r="G1806" i="60"/>
  <c r="G1807" i="60"/>
  <c r="G1808" i="60"/>
  <c r="G1809" i="60"/>
  <c r="G1810" i="60"/>
  <c r="G1811" i="60"/>
  <c r="G1812" i="60"/>
  <c r="G1813" i="60"/>
  <c r="G1814" i="60"/>
  <c r="G1815" i="60"/>
  <c r="G1816" i="60"/>
  <c r="G1817" i="60"/>
  <c r="G1818" i="60"/>
  <c r="G1819" i="60"/>
  <c r="G1820" i="60"/>
  <c r="G1821" i="60"/>
  <c r="G1822" i="60"/>
  <c r="G1823" i="60"/>
  <c r="G1824" i="60"/>
  <c r="G1825" i="60"/>
  <c r="G1826" i="60"/>
  <c r="G1827" i="60"/>
  <c r="G1828" i="60"/>
  <c r="G1829" i="60"/>
  <c r="G1830" i="60"/>
  <c r="G1831" i="60"/>
  <c r="G1832" i="60"/>
  <c r="G1833" i="60"/>
  <c r="G1834" i="60"/>
  <c r="G1835" i="60"/>
  <c r="G1836" i="60"/>
  <c r="G1837" i="60"/>
  <c r="G1838" i="60"/>
  <c r="G1839" i="60"/>
  <c r="G1840" i="60"/>
  <c r="G1841" i="60"/>
  <c r="G1842" i="60"/>
  <c r="G1843" i="60"/>
  <c r="G1844" i="60"/>
  <c r="G1845" i="60"/>
  <c r="G1846" i="60"/>
  <c r="G1847" i="60"/>
  <c r="G1848" i="60"/>
  <c r="G1849" i="60"/>
  <c r="G1850" i="60"/>
  <c r="G1851" i="60"/>
  <c r="G1852" i="60"/>
  <c r="G1853" i="60"/>
  <c r="E2" i="60"/>
  <c r="E3" i="60"/>
  <c r="E4" i="60"/>
  <c r="E5" i="60"/>
  <c r="E6" i="60"/>
  <c r="E7" i="60"/>
  <c r="E8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51" i="60"/>
  <c r="E52" i="60"/>
  <c r="E53" i="60"/>
  <c r="E54" i="60"/>
  <c r="E55" i="60"/>
  <c r="E56" i="60"/>
  <c r="E57" i="60"/>
  <c r="E58" i="60"/>
  <c r="E59" i="60"/>
  <c r="E60" i="60"/>
  <c r="E61" i="60"/>
  <c r="E62" i="60"/>
  <c r="E63" i="60"/>
  <c r="E64" i="60"/>
  <c r="E65" i="60"/>
  <c r="E66" i="60"/>
  <c r="E67" i="60"/>
  <c r="E68" i="60"/>
  <c r="E69" i="60"/>
  <c r="E70" i="60"/>
  <c r="E71" i="60"/>
  <c r="E72" i="60"/>
  <c r="E73" i="60"/>
  <c r="E74" i="60"/>
  <c r="E75" i="60"/>
  <c r="E76" i="60"/>
  <c r="E77" i="60"/>
  <c r="E78" i="60"/>
  <c r="E79" i="60"/>
  <c r="E80" i="60"/>
  <c r="E81" i="60"/>
  <c r="E82" i="60"/>
  <c r="E83" i="60"/>
  <c r="E84" i="60"/>
  <c r="E85" i="60"/>
  <c r="E86" i="60"/>
  <c r="E87" i="60"/>
  <c r="E88" i="60"/>
  <c r="E89" i="60"/>
  <c r="E90" i="60"/>
  <c r="E91" i="60"/>
  <c r="E92" i="60"/>
  <c r="E93" i="60"/>
  <c r="E94" i="60"/>
  <c r="E95" i="60"/>
  <c r="E96" i="60"/>
  <c r="E97" i="60"/>
  <c r="E98" i="60"/>
  <c r="E99" i="60"/>
  <c r="E100" i="60"/>
  <c r="E101" i="60"/>
  <c r="E102" i="60"/>
  <c r="E103" i="60"/>
  <c r="E104" i="60"/>
  <c r="E105" i="60"/>
  <c r="E106" i="60"/>
  <c r="E107" i="60"/>
  <c r="E108" i="60"/>
  <c r="E109" i="60"/>
  <c r="E110" i="60"/>
  <c r="E111" i="60"/>
  <c r="E112" i="60"/>
  <c r="E113" i="60"/>
  <c r="E114" i="60"/>
  <c r="E115" i="60"/>
  <c r="E116" i="60"/>
  <c r="E117" i="60"/>
  <c r="E118" i="60"/>
  <c r="E119" i="60"/>
  <c r="E120" i="60"/>
  <c r="E121" i="60"/>
  <c r="E122" i="60"/>
  <c r="E123" i="60"/>
  <c r="E124" i="60"/>
  <c r="E125" i="60"/>
  <c r="E126" i="60"/>
  <c r="E127" i="60"/>
  <c r="E128" i="60"/>
  <c r="E129" i="60"/>
  <c r="E130" i="60"/>
  <c r="E131" i="60"/>
  <c r="E132" i="60"/>
  <c r="E133" i="60"/>
  <c r="E134" i="60"/>
  <c r="E135" i="60"/>
  <c r="E136" i="60"/>
  <c r="E137" i="60"/>
  <c r="E138" i="60"/>
  <c r="E139" i="60"/>
  <c r="E140" i="60"/>
  <c r="E141" i="60"/>
  <c r="E142" i="60"/>
  <c r="E143" i="60"/>
  <c r="E144" i="60"/>
  <c r="E145" i="60"/>
  <c r="E146" i="60"/>
  <c r="E147" i="60"/>
  <c r="E148" i="60"/>
  <c r="E149" i="60"/>
  <c r="E150" i="60"/>
  <c r="E151" i="60"/>
  <c r="E152" i="60"/>
  <c r="E153" i="60"/>
  <c r="E154" i="60"/>
  <c r="E155" i="60"/>
  <c r="E156" i="60"/>
  <c r="E157" i="60"/>
  <c r="E158" i="60"/>
  <c r="E159" i="60"/>
  <c r="E160" i="60"/>
  <c r="E161" i="60"/>
  <c r="E162" i="60"/>
  <c r="E163" i="60"/>
  <c r="E164" i="60"/>
  <c r="E165" i="60"/>
  <c r="E166" i="60"/>
  <c r="E167" i="60"/>
  <c r="E168" i="60"/>
  <c r="E169" i="60"/>
  <c r="E170" i="60"/>
  <c r="E171" i="60"/>
  <c r="E172" i="60"/>
  <c r="E173" i="60"/>
  <c r="E174" i="60"/>
  <c r="E175" i="60"/>
  <c r="E176" i="60"/>
  <c r="E177" i="60"/>
  <c r="E178" i="60"/>
  <c r="E179" i="60"/>
  <c r="E180" i="60"/>
  <c r="E181" i="60"/>
  <c r="E182" i="60"/>
  <c r="E183" i="60"/>
  <c r="E184" i="60"/>
  <c r="E185" i="60"/>
  <c r="E186" i="60"/>
  <c r="E187" i="60"/>
  <c r="E188" i="60"/>
  <c r="E189" i="60"/>
  <c r="E190" i="60"/>
  <c r="E191" i="60"/>
  <c r="E192" i="60"/>
  <c r="E193" i="60"/>
  <c r="E194" i="60"/>
  <c r="E195" i="60"/>
  <c r="E196" i="60"/>
  <c r="E197" i="60"/>
  <c r="E198" i="60"/>
  <c r="E199" i="60"/>
  <c r="E200" i="60"/>
  <c r="E201" i="60"/>
  <c r="E202" i="60"/>
  <c r="E203" i="60"/>
  <c r="E204" i="60"/>
  <c r="E205" i="60"/>
  <c r="E206" i="60"/>
  <c r="E207" i="60"/>
  <c r="E208" i="60"/>
  <c r="E209" i="60"/>
  <c r="E210" i="60"/>
  <c r="E211" i="60"/>
  <c r="E212" i="60"/>
  <c r="E213" i="60"/>
  <c r="E214" i="60"/>
  <c r="E215" i="60"/>
  <c r="E216" i="60"/>
  <c r="E217" i="60"/>
  <c r="E218" i="60"/>
  <c r="E219" i="60"/>
  <c r="E220" i="60"/>
  <c r="E221" i="60"/>
  <c r="E222" i="60"/>
  <c r="E223" i="60"/>
  <c r="E224" i="60"/>
  <c r="E225" i="60"/>
  <c r="E226" i="60"/>
  <c r="E227" i="60"/>
  <c r="E228" i="60"/>
  <c r="E229" i="60"/>
  <c r="E230" i="60"/>
  <c r="E231" i="60"/>
  <c r="E232" i="60"/>
  <c r="E233" i="60"/>
  <c r="E234" i="60"/>
  <c r="E235" i="60"/>
  <c r="E236" i="60"/>
  <c r="E237" i="60"/>
  <c r="E238" i="60"/>
  <c r="E239" i="60"/>
  <c r="E240" i="60"/>
  <c r="E241" i="60"/>
  <c r="E242" i="60"/>
  <c r="E243" i="60"/>
  <c r="E244" i="60"/>
  <c r="E245" i="60"/>
  <c r="E246" i="60"/>
  <c r="E247" i="60"/>
  <c r="E248" i="60"/>
  <c r="E249" i="60"/>
  <c r="E250" i="60"/>
  <c r="E251" i="60"/>
  <c r="E252" i="60"/>
  <c r="E253" i="60"/>
  <c r="E254" i="60"/>
  <c r="E255" i="60"/>
  <c r="E256" i="60"/>
  <c r="E257" i="60"/>
  <c r="E258" i="60"/>
  <c r="E259" i="60"/>
  <c r="E260" i="60"/>
  <c r="E261" i="60"/>
  <c r="E262" i="60"/>
  <c r="E263" i="60"/>
  <c r="E264" i="60"/>
  <c r="E265" i="60"/>
  <c r="E266" i="60"/>
  <c r="E267" i="60"/>
  <c r="E268" i="60"/>
  <c r="E269" i="60"/>
  <c r="E270" i="60"/>
  <c r="E271" i="60"/>
  <c r="E272" i="60"/>
  <c r="E273" i="60"/>
  <c r="E274" i="60"/>
  <c r="E275" i="60"/>
  <c r="E276" i="60"/>
  <c r="E277" i="60"/>
  <c r="E278" i="60"/>
  <c r="E279" i="60"/>
  <c r="E280" i="60"/>
  <c r="E281" i="60"/>
  <c r="E282" i="60"/>
  <c r="E283" i="60"/>
  <c r="E284" i="60"/>
  <c r="E285" i="60"/>
  <c r="E286" i="60"/>
  <c r="E287" i="60"/>
  <c r="E288" i="60"/>
  <c r="E289" i="60"/>
  <c r="E290" i="60"/>
  <c r="E291" i="60"/>
  <c r="E292" i="60"/>
  <c r="E293" i="60"/>
  <c r="E294" i="60"/>
  <c r="E295" i="60"/>
  <c r="E296" i="60"/>
  <c r="E297" i="60"/>
  <c r="E298" i="60"/>
  <c r="E299" i="60"/>
  <c r="E300" i="60"/>
  <c r="E301" i="60"/>
  <c r="E302" i="60"/>
  <c r="E303" i="60"/>
  <c r="E304" i="60"/>
  <c r="E305" i="60"/>
  <c r="E306" i="60"/>
  <c r="E307" i="60"/>
  <c r="E308" i="60"/>
  <c r="E309" i="60"/>
  <c r="E310" i="60"/>
  <c r="E311" i="60"/>
  <c r="E312" i="60"/>
  <c r="E313" i="60"/>
  <c r="E314" i="60"/>
  <c r="E315" i="60"/>
  <c r="E316" i="60"/>
  <c r="E317" i="60"/>
  <c r="E318" i="60"/>
  <c r="E319" i="60"/>
  <c r="E320" i="60"/>
  <c r="E321" i="60"/>
  <c r="E322" i="60"/>
  <c r="E323" i="60"/>
  <c r="E324" i="60"/>
  <c r="E325" i="60"/>
  <c r="E326" i="60"/>
  <c r="E327" i="60"/>
  <c r="E328" i="60"/>
  <c r="E329" i="60"/>
  <c r="E330" i="60"/>
  <c r="E331" i="60"/>
  <c r="E332" i="60"/>
  <c r="E333" i="60"/>
  <c r="E334" i="60"/>
  <c r="E335" i="60"/>
  <c r="E336" i="60"/>
  <c r="E337" i="60"/>
  <c r="E338" i="60"/>
  <c r="E339" i="60"/>
  <c r="E340" i="60"/>
  <c r="E341" i="60"/>
  <c r="E342" i="60"/>
  <c r="E343" i="60"/>
  <c r="E344" i="60"/>
  <c r="E345" i="60"/>
  <c r="E346" i="60"/>
  <c r="E347" i="60"/>
  <c r="E348" i="60"/>
  <c r="E349" i="60"/>
  <c r="E350" i="60"/>
  <c r="E351" i="60"/>
  <c r="E352" i="60"/>
  <c r="E353" i="60"/>
  <c r="E354" i="60"/>
  <c r="E355" i="60"/>
  <c r="E356" i="60"/>
  <c r="E357" i="60"/>
  <c r="E358" i="60"/>
  <c r="E359" i="60"/>
  <c r="E360" i="60"/>
  <c r="E361" i="60"/>
  <c r="E362" i="60"/>
  <c r="E363" i="60"/>
  <c r="E364" i="60"/>
  <c r="E365" i="60"/>
  <c r="E366" i="60"/>
  <c r="E367" i="60"/>
  <c r="E368" i="60"/>
  <c r="E369" i="60"/>
  <c r="E370" i="60"/>
  <c r="E371" i="60"/>
  <c r="E372" i="60"/>
  <c r="E373" i="60"/>
  <c r="E374" i="60"/>
  <c r="E375" i="60"/>
  <c r="E376" i="60"/>
  <c r="E377" i="60"/>
  <c r="E378" i="60"/>
  <c r="E379" i="60"/>
  <c r="E380" i="60"/>
  <c r="E381" i="60"/>
  <c r="E382" i="60"/>
  <c r="E383" i="60"/>
  <c r="E384" i="60"/>
  <c r="E385" i="60"/>
  <c r="E386" i="60"/>
  <c r="E387" i="60"/>
  <c r="E388" i="60"/>
  <c r="E389" i="60"/>
  <c r="E390" i="60"/>
  <c r="E391" i="60"/>
  <c r="E392" i="60"/>
  <c r="E393" i="60"/>
  <c r="E394" i="60"/>
  <c r="E395" i="60"/>
  <c r="E396" i="60"/>
  <c r="E397" i="60"/>
  <c r="E398" i="60"/>
  <c r="E399" i="60"/>
  <c r="E400" i="60"/>
  <c r="E401" i="60"/>
  <c r="E402" i="60"/>
  <c r="E403" i="60"/>
  <c r="E404" i="60"/>
  <c r="E405" i="60"/>
  <c r="E406" i="60"/>
  <c r="E407" i="60"/>
  <c r="E408" i="60"/>
  <c r="E409" i="60"/>
  <c r="E410" i="60"/>
  <c r="E411" i="60"/>
  <c r="E412" i="60"/>
  <c r="E413" i="60"/>
  <c r="E414" i="60"/>
  <c r="E415" i="60"/>
  <c r="E416" i="60"/>
  <c r="E417" i="60"/>
  <c r="E418" i="60"/>
  <c r="E419" i="60"/>
  <c r="E420" i="60"/>
  <c r="E421" i="60"/>
  <c r="E422" i="60"/>
  <c r="E423" i="60"/>
  <c r="E424" i="60"/>
  <c r="E425" i="60"/>
  <c r="E426" i="60"/>
  <c r="E427" i="60"/>
  <c r="E428" i="60"/>
  <c r="E429" i="60"/>
  <c r="E430" i="60"/>
  <c r="E431" i="60"/>
  <c r="E432" i="60"/>
  <c r="E433" i="60"/>
  <c r="E434" i="60"/>
  <c r="E435" i="60"/>
  <c r="E436" i="60"/>
  <c r="E437" i="60"/>
  <c r="E438" i="60"/>
  <c r="E439" i="60"/>
  <c r="E440" i="60"/>
  <c r="E441" i="60"/>
  <c r="E442" i="60"/>
  <c r="E443" i="60"/>
  <c r="E444" i="60"/>
  <c r="E445" i="60"/>
  <c r="E446" i="60"/>
  <c r="E447" i="60"/>
  <c r="E448" i="60"/>
  <c r="E449" i="60"/>
  <c r="E450" i="60"/>
  <c r="E451" i="60"/>
  <c r="E452" i="60"/>
  <c r="E453" i="60"/>
  <c r="E454" i="60"/>
  <c r="E455" i="60"/>
  <c r="E456" i="60"/>
  <c r="E457" i="60"/>
  <c r="E458" i="60"/>
  <c r="E459" i="60"/>
  <c r="E460" i="60"/>
  <c r="E461" i="60"/>
  <c r="E462" i="60"/>
  <c r="E463" i="60"/>
  <c r="E464" i="60"/>
  <c r="E465" i="60"/>
  <c r="E466" i="60"/>
  <c r="E467" i="60"/>
  <c r="E468" i="60"/>
  <c r="E469" i="60"/>
  <c r="E470" i="60"/>
  <c r="E471" i="60"/>
  <c r="E472" i="60"/>
  <c r="E473" i="60"/>
  <c r="E474" i="60"/>
  <c r="E475" i="60"/>
  <c r="E476" i="60"/>
  <c r="E477" i="60"/>
  <c r="E478" i="60"/>
  <c r="E479" i="60"/>
  <c r="E480" i="60"/>
  <c r="E481" i="60"/>
  <c r="E482" i="60"/>
  <c r="E483" i="60"/>
  <c r="E484" i="60"/>
  <c r="E485" i="60"/>
  <c r="E486" i="60"/>
  <c r="E487" i="60"/>
  <c r="E488" i="60"/>
  <c r="E489" i="60"/>
  <c r="E490" i="60"/>
  <c r="E491" i="60"/>
  <c r="E492" i="60"/>
  <c r="E493" i="60"/>
  <c r="E494" i="60"/>
  <c r="E495" i="60"/>
  <c r="E496" i="60"/>
  <c r="E497" i="60"/>
  <c r="E498" i="60"/>
  <c r="E499" i="60"/>
  <c r="E500" i="60"/>
  <c r="E501" i="60"/>
  <c r="E502" i="60"/>
  <c r="E503" i="60"/>
  <c r="E504" i="60"/>
  <c r="E505" i="60"/>
  <c r="E506" i="60"/>
  <c r="E507" i="60"/>
  <c r="E508" i="60"/>
  <c r="E509" i="60"/>
  <c r="E510" i="60"/>
  <c r="E511" i="60"/>
  <c r="E512" i="60"/>
  <c r="E513" i="60"/>
  <c r="E514" i="60"/>
  <c r="E515" i="60"/>
  <c r="E516" i="60"/>
  <c r="E517" i="60"/>
  <c r="E518" i="60"/>
  <c r="E519" i="60"/>
  <c r="E520" i="60"/>
  <c r="E521" i="60"/>
  <c r="E522" i="60"/>
  <c r="E523" i="60"/>
  <c r="E524" i="60"/>
  <c r="E525" i="60"/>
  <c r="E526" i="60"/>
  <c r="E527" i="60"/>
  <c r="E528" i="60"/>
  <c r="E529" i="60"/>
  <c r="E530" i="60"/>
  <c r="E531" i="60"/>
  <c r="E532" i="60"/>
  <c r="E533" i="60"/>
  <c r="E534" i="60"/>
  <c r="E535" i="60"/>
  <c r="E536" i="60"/>
  <c r="E537" i="60"/>
  <c r="E538" i="60"/>
  <c r="E539" i="60"/>
  <c r="E540" i="60"/>
  <c r="E541" i="60"/>
  <c r="E542" i="60"/>
  <c r="E543" i="60"/>
  <c r="E544" i="60"/>
  <c r="E545" i="60"/>
  <c r="E546" i="60"/>
  <c r="E547" i="60"/>
  <c r="E548" i="60"/>
  <c r="E549" i="60"/>
  <c r="E550" i="60"/>
  <c r="E551" i="60"/>
  <c r="E552" i="60"/>
  <c r="E553" i="60"/>
  <c r="E554" i="60"/>
  <c r="E555" i="60"/>
  <c r="E556" i="60"/>
  <c r="E557" i="60"/>
  <c r="E558" i="60"/>
  <c r="E559" i="60"/>
  <c r="E560" i="60"/>
  <c r="E561" i="60"/>
  <c r="E562" i="60"/>
  <c r="E563" i="60"/>
  <c r="E564" i="60"/>
  <c r="E565" i="60"/>
  <c r="E566" i="60"/>
  <c r="E567" i="60"/>
  <c r="E568" i="60"/>
  <c r="E569" i="60"/>
  <c r="E570" i="60"/>
  <c r="E571" i="60"/>
  <c r="E572" i="60"/>
  <c r="E573" i="60"/>
  <c r="E574" i="60"/>
  <c r="E575" i="60"/>
  <c r="E576" i="60"/>
  <c r="E577" i="60"/>
  <c r="E578" i="60"/>
  <c r="E579" i="60"/>
  <c r="E580" i="60"/>
  <c r="E581" i="60"/>
  <c r="E582" i="60"/>
  <c r="E583" i="60"/>
  <c r="E584" i="60"/>
  <c r="E585" i="60"/>
  <c r="E586" i="60"/>
  <c r="E587" i="60"/>
  <c r="E588" i="60"/>
  <c r="E589" i="60"/>
  <c r="E590" i="60"/>
  <c r="E591" i="60"/>
  <c r="E592" i="60"/>
  <c r="E593" i="60"/>
  <c r="E594" i="60"/>
  <c r="E595" i="60"/>
  <c r="E596" i="60"/>
  <c r="E597" i="60"/>
  <c r="E598" i="60"/>
  <c r="E599" i="60"/>
  <c r="E600" i="60"/>
  <c r="E601" i="60"/>
  <c r="E602" i="60"/>
  <c r="E603" i="60"/>
  <c r="E604" i="60"/>
  <c r="E605" i="60"/>
  <c r="E606" i="60"/>
  <c r="E607" i="60"/>
  <c r="E608" i="60"/>
  <c r="E609" i="60"/>
  <c r="E610" i="60"/>
  <c r="E611" i="60"/>
  <c r="E612" i="60"/>
  <c r="E613" i="60"/>
  <c r="E614" i="60"/>
  <c r="E615" i="60"/>
  <c r="E616" i="60"/>
  <c r="E617" i="60"/>
  <c r="E618" i="60"/>
  <c r="E619" i="60"/>
  <c r="E620" i="60"/>
  <c r="E621" i="60"/>
  <c r="E622" i="60"/>
  <c r="E623" i="60"/>
  <c r="E624" i="60"/>
  <c r="E625" i="60"/>
  <c r="E626" i="60"/>
  <c r="E627" i="60"/>
  <c r="E628" i="60"/>
  <c r="E629" i="60"/>
  <c r="E630" i="60"/>
  <c r="E631" i="60"/>
  <c r="E632" i="60"/>
  <c r="E633" i="60"/>
  <c r="E634" i="60"/>
  <c r="E635" i="60"/>
  <c r="E636" i="60"/>
  <c r="E637" i="60"/>
  <c r="E638" i="60"/>
  <c r="E639" i="60"/>
  <c r="E640" i="60"/>
  <c r="E641" i="60"/>
  <c r="E642" i="60"/>
  <c r="E643" i="60"/>
  <c r="E644" i="60"/>
  <c r="E645" i="60"/>
  <c r="E646" i="60"/>
  <c r="E647" i="60"/>
  <c r="E648" i="60"/>
  <c r="E649" i="60"/>
  <c r="E650" i="60"/>
  <c r="E651" i="60"/>
  <c r="E652" i="60"/>
  <c r="E653" i="60"/>
  <c r="E654" i="60"/>
  <c r="E655" i="60"/>
  <c r="E656" i="60"/>
  <c r="E657" i="60"/>
  <c r="E658" i="60"/>
  <c r="E659" i="60"/>
  <c r="E660" i="60"/>
  <c r="E661" i="60"/>
  <c r="E662" i="60"/>
  <c r="E663" i="60"/>
  <c r="E664" i="60"/>
  <c r="E665" i="60"/>
  <c r="E666" i="60"/>
  <c r="E667" i="60"/>
  <c r="E668" i="60"/>
  <c r="E669" i="60"/>
  <c r="E670" i="60"/>
  <c r="E671" i="60"/>
  <c r="E672" i="60"/>
  <c r="E673" i="60"/>
  <c r="E674" i="60"/>
  <c r="E675" i="60"/>
  <c r="E676" i="60"/>
  <c r="E677" i="60"/>
  <c r="E678" i="60"/>
  <c r="E679" i="60"/>
  <c r="E680" i="60"/>
  <c r="E681" i="60"/>
  <c r="E682" i="60"/>
  <c r="E683" i="60"/>
  <c r="E684" i="60"/>
  <c r="E685" i="60"/>
  <c r="E686" i="60"/>
  <c r="E687" i="60"/>
  <c r="E688" i="60"/>
  <c r="E689" i="60"/>
  <c r="E690" i="60"/>
  <c r="E691" i="60"/>
  <c r="E692" i="60"/>
  <c r="E693" i="60"/>
  <c r="E694" i="60"/>
  <c r="E695" i="60"/>
  <c r="E696" i="60"/>
  <c r="E697" i="60"/>
  <c r="E698" i="60"/>
  <c r="E699" i="60"/>
  <c r="E700" i="60"/>
  <c r="E701" i="60"/>
  <c r="E702" i="60"/>
  <c r="E703" i="60"/>
  <c r="E704" i="60"/>
  <c r="E705" i="60"/>
  <c r="E706" i="60"/>
  <c r="E707" i="60"/>
  <c r="E708" i="60"/>
  <c r="E709" i="60"/>
  <c r="E710" i="60"/>
  <c r="E711" i="60"/>
  <c r="E712" i="60"/>
  <c r="E713" i="60"/>
  <c r="E714" i="60"/>
  <c r="E715" i="60"/>
  <c r="E716" i="60"/>
  <c r="E717" i="60"/>
  <c r="E718" i="60"/>
  <c r="E719" i="60"/>
  <c r="E720" i="60"/>
  <c r="E721" i="60"/>
  <c r="E722" i="60"/>
  <c r="E723" i="60"/>
  <c r="E724" i="60"/>
  <c r="E725" i="60"/>
  <c r="E726" i="60"/>
  <c r="E727" i="60"/>
  <c r="E728" i="60"/>
  <c r="E729" i="60"/>
  <c r="E730" i="60"/>
  <c r="E731" i="60"/>
  <c r="E732" i="60"/>
  <c r="E733" i="60"/>
  <c r="E734" i="60"/>
  <c r="E735" i="60"/>
  <c r="E736" i="60"/>
  <c r="E737" i="60"/>
  <c r="E738" i="60"/>
  <c r="E739" i="60"/>
  <c r="E740" i="60"/>
  <c r="E741" i="60"/>
  <c r="E742" i="60"/>
  <c r="E743" i="60"/>
  <c r="E744" i="60"/>
  <c r="E745" i="60"/>
  <c r="E746" i="60"/>
  <c r="E747" i="60"/>
  <c r="E748" i="60"/>
  <c r="E749" i="60"/>
  <c r="E750" i="60"/>
  <c r="E751" i="60"/>
  <c r="E752" i="60"/>
  <c r="E753" i="60"/>
  <c r="E754" i="60"/>
  <c r="E755" i="60"/>
  <c r="E756" i="60"/>
  <c r="E757" i="60"/>
  <c r="E758" i="60"/>
  <c r="E759" i="60"/>
  <c r="E760" i="60"/>
  <c r="E761" i="60"/>
  <c r="E762" i="60"/>
  <c r="E763" i="60"/>
  <c r="E764" i="60"/>
  <c r="E765" i="60"/>
  <c r="E766" i="60"/>
  <c r="E767" i="60"/>
  <c r="E768" i="60"/>
  <c r="E769" i="60"/>
  <c r="E770" i="60"/>
  <c r="E771" i="60"/>
  <c r="E772" i="60"/>
  <c r="E773" i="60"/>
  <c r="E774" i="60"/>
  <c r="E775" i="60"/>
  <c r="E776" i="60"/>
  <c r="E777" i="60"/>
  <c r="E778" i="60"/>
  <c r="E779" i="60"/>
  <c r="E780" i="60"/>
  <c r="E781" i="60"/>
  <c r="E782" i="60"/>
  <c r="E783" i="60"/>
  <c r="E784" i="60"/>
  <c r="E785" i="60"/>
  <c r="E786" i="60"/>
  <c r="E787" i="60"/>
  <c r="E788" i="60"/>
  <c r="E789" i="60"/>
  <c r="E790" i="60"/>
  <c r="E791" i="60"/>
  <c r="E792" i="60"/>
  <c r="E793" i="60"/>
  <c r="E794" i="60"/>
  <c r="E795" i="60"/>
  <c r="E796" i="60"/>
  <c r="E797" i="60"/>
  <c r="E798" i="60"/>
  <c r="E799" i="60"/>
  <c r="E800" i="60"/>
  <c r="E801" i="60"/>
  <c r="E802" i="60"/>
  <c r="E803" i="60"/>
  <c r="E804" i="60"/>
  <c r="E805" i="60"/>
  <c r="E806" i="60"/>
  <c r="E807" i="60"/>
  <c r="E808" i="60"/>
  <c r="E809" i="60"/>
  <c r="E810" i="60"/>
  <c r="E811" i="60"/>
  <c r="E812" i="60"/>
  <c r="E813" i="60"/>
  <c r="E814" i="60"/>
  <c r="E815" i="60"/>
  <c r="E816" i="60"/>
  <c r="E817" i="60"/>
  <c r="E818" i="60"/>
  <c r="E819" i="60"/>
  <c r="E820" i="60"/>
  <c r="E821" i="60"/>
  <c r="E822" i="60"/>
  <c r="E823" i="60"/>
  <c r="E824" i="60"/>
  <c r="E825" i="60"/>
  <c r="E826" i="60"/>
  <c r="E827" i="60"/>
  <c r="E828" i="60"/>
  <c r="E829" i="60"/>
  <c r="E830" i="60"/>
  <c r="E831" i="60"/>
  <c r="E832" i="60"/>
  <c r="E833" i="60"/>
  <c r="E834" i="60"/>
  <c r="E835" i="60"/>
  <c r="E836" i="60"/>
  <c r="E837" i="60"/>
  <c r="E838" i="60"/>
  <c r="E839" i="60"/>
  <c r="E840" i="60"/>
  <c r="E841" i="60"/>
  <c r="E842" i="60"/>
  <c r="E843" i="60"/>
  <c r="E844" i="60"/>
  <c r="E845" i="60"/>
  <c r="E846" i="60"/>
  <c r="E847" i="60"/>
  <c r="E848" i="60"/>
  <c r="E849" i="60"/>
  <c r="E850" i="60"/>
  <c r="E851" i="60"/>
  <c r="E852" i="60"/>
  <c r="E853" i="60"/>
  <c r="E854" i="60"/>
  <c r="E855" i="60"/>
  <c r="E856" i="60"/>
  <c r="E857" i="60"/>
  <c r="E858" i="60"/>
  <c r="E859" i="60"/>
  <c r="E860" i="60"/>
  <c r="E861" i="60"/>
  <c r="E862" i="60"/>
  <c r="E863" i="60"/>
  <c r="E864" i="60"/>
  <c r="E865" i="60"/>
  <c r="E866" i="60"/>
  <c r="E867" i="60"/>
  <c r="E868" i="60"/>
  <c r="E869" i="60"/>
  <c r="E870" i="60"/>
  <c r="E871" i="60"/>
  <c r="E872" i="60"/>
  <c r="E873" i="60"/>
  <c r="E874" i="60"/>
  <c r="E875" i="60"/>
  <c r="E876" i="60"/>
  <c r="E877" i="60"/>
  <c r="E878" i="60"/>
  <c r="E879" i="60"/>
  <c r="E880" i="60"/>
  <c r="E881" i="60"/>
  <c r="E882" i="60"/>
  <c r="E883" i="60"/>
  <c r="E884" i="60"/>
  <c r="E885" i="60"/>
  <c r="E886" i="60"/>
  <c r="E887" i="60"/>
  <c r="E888" i="60"/>
  <c r="E889" i="60"/>
  <c r="E890" i="60"/>
  <c r="E891" i="60"/>
  <c r="E892" i="60"/>
  <c r="E893" i="60"/>
  <c r="E894" i="60"/>
  <c r="E895" i="60"/>
  <c r="E896" i="60"/>
  <c r="E897" i="60"/>
  <c r="E898" i="60"/>
  <c r="E899" i="60"/>
  <c r="E900" i="60"/>
  <c r="E901" i="60"/>
  <c r="E902" i="60"/>
  <c r="E903" i="60"/>
  <c r="E904" i="60"/>
  <c r="E905" i="60"/>
  <c r="E906" i="60"/>
  <c r="E907" i="60"/>
  <c r="E908" i="60"/>
  <c r="E909" i="60"/>
  <c r="E910" i="60"/>
  <c r="E911" i="60"/>
  <c r="E912" i="60"/>
  <c r="E913" i="60"/>
  <c r="E914" i="60"/>
  <c r="E915" i="60"/>
  <c r="E916" i="60"/>
  <c r="E917" i="60"/>
  <c r="E918" i="60"/>
  <c r="E919" i="60"/>
  <c r="E920" i="60"/>
  <c r="E921" i="60"/>
  <c r="E922" i="60"/>
  <c r="E923" i="60"/>
  <c r="E924" i="60"/>
  <c r="E925" i="60"/>
  <c r="E926" i="60"/>
  <c r="E927" i="60"/>
  <c r="E928" i="60"/>
  <c r="E929" i="60"/>
  <c r="E930" i="60"/>
  <c r="E931" i="60"/>
  <c r="E932" i="60"/>
  <c r="E933" i="60"/>
  <c r="E934" i="60"/>
  <c r="E935" i="60"/>
  <c r="E936" i="60"/>
  <c r="E937" i="60"/>
  <c r="E938" i="60"/>
  <c r="E939" i="60"/>
  <c r="E940" i="60"/>
  <c r="E941" i="60"/>
  <c r="E942" i="60"/>
  <c r="E943" i="60"/>
  <c r="E944" i="60"/>
  <c r="E945" i="60"/>
  <c r="E946" i="60"/>
  <c r="E947" i="60"/>
  <c r="E948" i="60"/>
  <c r="E949" i="60"/>
  <c r="E950" i="60"/>
  <c r="E951" i="60"/>
  <c r="E952" i="60"/>
  <c r="E953" i="60"/>
  <c r="E954" i="60"/>
  <c r="E955" i="60"/>
  <c r="E956" i="60"/>
  <c r="E957" i="60"/>
  <c r="E958" i="60"/>
  <c r="E959" i="60"/>
  <c r="E960" i="60"/>
  <c r="E961" i="60"/>
  <c r="E962" i="60"/>
  <c r="E963" i="60"/>
  <c r="E964" i="60"/>
  <c r="E965" i="60"/>
  <c r="E966" i="60"/>
  <c r="E967" i="60"/>
  <c r="E968" i="60"/>
  <c r="E969" i="60"/>
  <c r="E970" i="60"/>
  <c r="E971" i="60"/>
  <c r="E972" i="60"/>
  <c r="E973" i="60"/>
  <c r="E974" i="60"/>
  <c r="E975" i="60"/>
  <c r="E976" i="60"/>
  <c r="E977" i="60"/>
  <c r="E978" i="60"/>
  <c r="E979" i="60"/>
  <c r="E980" i="60"/>
  <c r="E981" i="60"/>
  <c r="E982" i="60"/>
  <c r="E983" i="60"/>
  <c r="E984" i="60"/>
  <c r="E985" i="60"/>
  <c r="E986" i="60"/>
  <c r="E987" i="60"/>
  <c r="E988" i="60"/>
  <c r="E989" i="60"/>
  <c r="E990" i="60"/>
  <c r="E991" i="60"/>
  <c r="E992" i="60"/>
  <c r="E993" i="60"/>
  <c r="E994" i="60"/>
  <c r="E995" i="60"/>
  <c r="E996" i="60"/>
  <c r="E997" i="60"/>
  <c r="E998" i="60"/>
  <c r="E999" i="60"/>
  <c r="E1000" i="60"/>
  <c r="E1001" i="60"/>
  <c r="E1002" i="60"/>
  <c r="E1003" i="60"/>
  <c r="E1004" i="60"/>
  <c r="E1005" i="60"/>
  <c r="E1006" i="60"/>
  <c r="E1007" i="60"/>
  <c r="E1008" i="60"/>
  <c r="E1009" i="60"/>
  <c r="E1010" i="60"/>
  <c r="E1011" i="60"/>
  <c r="E1012" i="60"/>
  <c r="E1013" i="60"/>
  <c r="E1014" i="60"/>
  <c r="E1015" i="60"/>
  <c r="E1016" i="60"/>
  <c r="E1017" i="60"/>
  <c r="E1018" i="60"/>
  <c r="E1019" i="60"/>
  <c r="E1020" i="60"/>
  <c r="E1021" i="60"/>
  <c r="E1022" i="60"/>
  <c r="E1023" i="60"/>
  <c r="E1024" i="60"/>
  <c r="E1025" i="60"/>
  <c r="E1026" i="60"/>
  <c r="E1027" i="60"/>
  <c r="E1028" i="60"/>
  <c r="E1029" i="60"/>
  <c r="E1030" i="60"/>
  <c r="E1031" i="60"/>
  <c r="E1032" i="60"/>
  <c r="E1033" i="60"/>
  <c r="E1034" i="60"/>
  <c r="E1035" i="60"/>
  <c r="E1036" i="60"/>
  <c r="E1037" i="60"/>
  <c r="E1038" i="60"/>
  <c r="E1039" i="60"/>
  <c r="E1040" i="60"/>
  <c r="E1041" i="60"/>
  <c r="E1042" i="60"/>
  <c r="E1043" i="60"/>
  <c r="E1044" i="60"/>
  <c r="E1045" i="60"/>
  <c r="E1046" i="60"/>
  <c r="E1047" i="60"/>
  <c r="E1048" i="60"/>
  <c r="E1049" i="60"/>
  <c r="E1050" i="60"/>
  <c r="E1051" i="60"/>
  <c r="E1052" i="60"/>
  <c r="E1053" i="60"/>
  <c r="E1054" i="60"/>
  <c r="E1055" i="60"/>
  <c r="E1056" i="60"/>
  <c r="E1057" i="60"/>
  <c r="E1058" i="60"/>
  <c r="E1059" i="60"/>
  <c r="E1060" i="60"/>
  <c r="E1061" i="60"/>
  <c r="E1062" i="60"/>
  <c r="E1063" i="60"/>
  <c r="E1064" i="60"/>
  <c r="E1065" i="60"/>
  <c r="E1066" i="60"/>
  <c r="E1067" i="60"/>
  <c r="E1068" i="60"/>
  <c r="E1069" i="60"/>
  <c r="E1070" i="60"/>
  <c r="E1071" i="60"/>
  <c r="E1072" i="60"/>
  <c r="E1073" i="60"/>
  <c r="E1074" i="60"/>
  <c r="E1075" i="60"/>
  <c r="E1076" i="60"/>
  <c r="E1077" i="60"/>
  <c r="E1078" i="60"/>
  <c r="E1079" i="60"/>
  <c r="E1080" i="60"/>
  <c r="E1081" i="60"/>
  <c r="E1082" i="60"/>
  <c r="E1083" i="60"/>
  <c r="E1084" i="60"/>
  <c r="E1085" i="60"/>
  <c r="E1086" i="60"/>
  <c r="E1087" i="60"/>
  <c r="E1088" i="60"/>
  <c r="E1089" i="60"/>
  <c r="E1090" i="60"/>
  <c r="E1091" i="60"/>
  <c r="E1092" i="60"/>
  <c r="E1093" i="60"/>
  <c r="E1094" i="60"/>
  <c r="E1095" i="60"/>
  <c r="E1096" i="60"/>
  <c r="E1097" i="60"/>
  <c r="E1098" i="60"/>
  <c r="E1099" i="60"/>
  <c r="E1100" i="60"/>
  <c r="E1101" i="60"/>
  <c r="E1102" i="60"/>
  <c r="E1103" i="60"/>
  <c r="E1104" i="60"/>
  <c r="E1105" i="60"/>
  <c r="E1106" i="60"/>
  <c r="E1107" i="60"/>
  <c r="E1108" i="60"/>
  <c r="E1109" i="60"/>
  <c r="E1110" i="60"/>
  <c r="E1111" i="60"/>
  <c r="E1112" i="60"/>
  <c r="E1113" i="60"/>
  <c r="E1114" i="60"/>
  <c r="E1115" i="60"/>
  <c r="E1116" i="60"/>
  <c r="E1117" i="60"/>
  <c r="E1118" i="60"/>
  <c r="E1119" i="60"/>
  <c r="E1120" i="60"/>
  <c r="E1121" i="60"/>
  <c r="E1122" i="60"/>
  <c r="E1123" i="60"/>
  <c r="E1124" i="60"/>
  <c r="E1125" i="60"/>
  <c r="E1126" i="60"/>
  <c r="E1127" i="60"/>
  <c r="E1128" i="60"/>
  <c r="E1129" i="60"/>
  <c r="E1130" i="60"/>
  <c r="E1131" i="60"/>
  <c r="E1132" i="60"/>
  <c r="E1133" i="60"/>
  <c r="E1134" i="60"/>
  <c r="E1135" i="60"/>
  <c r="E1136" i="60"/>
  <c r="E1137" i="60"/>
  <c r="E1138" i="60"/>
  <c r="E1139" i="60"/>
  <c r="E1140" i="60"/>
  <c r="E1141" i="60"/>
  <c r="E1142" i="60"/>
  <c r="E1143" i="60"/>
  <c r="E1144" i="60"/>
  <c r="E1145" i="60"/>
  <c r="E1146" i="60"/>
  <c r="E1147" i="60"/>
  <c r="E1148" i="60"/>
  <c r="E1149" i="60"/>
  <c r="E1150" i="60"/>
  <c r="E1151" i="60"/>
  <c r="E1152" i="60"/>
  <c r="E1153" i="60"/>
  <c r="E1154" i="60"/>
  <c r="E1155" i="60"/>
  <c r="E1156" i="60"/>
  <c r="E1157" i="60"/>
  <c r="E1158" i="60"/>
  <c r="E1159" i="60"/>
  <c r="E1160" i="60"/>
  <c r="E1161" i="60"/>
  <c r="E1162" i="60"/>
  <c r="E1163" i="60"/>
  <c r="E1164" i="60"/>
  <c r="E1165" i="60"/>
  <c r="E1166" i="60"/>
  <c r="E1167" i="60"/>
  <c r="E1168" i="60"/>
  <c r="E1169" i="60"/>
  <c r="E1170" i="60"/>
  <c r="E1171" i="60"/>
  <c r="E1172" i="60"/>
  <c r="E1173" i="60"/>
  <c r="E1174" i="60"/>
  <c r="E1175" i="60"/>
  <c r="E1176" i="60"/>
  <c r="E1177" i="60"/>
  <c r="E1178" i="60"/>
  <c r="E1179" i="60"/>
  <c r="E1180" i="60"/>
  <c r="E1181" i="60"/>
  <c r="E1182" i="60"/>
  <c r="E1183" i="60"/>
  <c r="E1184" i="60"/>
  <c r="E1185" i="60"/>
  <c r="E1186" i="60"/>
  <c r="E1187" i="60"/>
  <c r="E1188" i="60"/>
  <c r="E1189" i="60"/>
  <c r="E1190" i="60"/>
  <c r="E1191" i="60"/>
  <c r="E1192" i="60"/>
  <c r="E1193" i="60"/>
  <c r="E1194" i="60"/>
  <c r="E1195" i="60"/>
  <c r="E1196" i="60"/>
  <c r="E1197" i="60"/>
  <c r="E1198" i="60"/>
  <c r="E1199" i="60"/>
  <c r="E1200" i="60"/>
  <c r="E1201" i="60"/>
  <c r="E1202" i="60"/>
  <c r="E1203" i="60"/>
  <c r="E1204" i="60"/>
  <c r="E1205" i="60"/>
  <c r="E1206" i="60"/>
  <c r="E1207" i="60"/>
  <c r="E1208" i="60"/>
  <c r="E1209" i="60"/>
  <c r="E1210" i="60"/>
  <c r="E1211" i="60"/>
  <c r="E1212" i="60"/>
  <c r="E1213" i="60"/>
  <c r="E1214" i="60"/>
  <c r="E1215" i="60"/>
  <c r="E1216" i="60"/>
  <c r="E1217" i="60"/>
  <c r="E1218" i="60"/>
  <c r="E1219" i="60"/>
  <c r="E1220" i="60"/>
  <c r="E1221" i="60"/>
  <c r="E1222" i="60"/>
  <c r="E1223" i="60"/>
  <c r="E1224" i="60"/>
  <c r="E1225" i="60"/>
  <c r="E1226" i="60"/>
  <c r="E1227" i="60"/>
  <c r="E1228" i="60"/>
  <c r="E1229" i="60"/>
  <c r="E1230" i="60"/>
  <c r="E1231" i="60"/>
  <c r="E1232" i="60"/>
  <c r="E1233" i="60"/>
  <c r="E1234" i="60"/>
  <c r="E1235" i="60"/>
  <c r="E1236" i="60"/>
  <c r="E1237" i="60"/>
  <c r="E1238" i="60"/>
  <c r="E1239" i="60"/>
  <c r="E1240" i="60"/>
  <c r="E1241" i="60"/>
  <c r="E1242" i="60"/>
  <c r="E1243" i="60"/>
  <c r="E1244" i="60"/>
  <c r="E1245" i="60"/>
  <c r="E1246" i="60"/>
  <c r="E1247" i="60"/>
  <c r="E1248" i="60"/>
  <c r="E1249" i="60"/>
  <c r="E1250" i="60"/>
  <c r="E1251" i="60"/>
  <c r="E1252" i="60"/>
  <c r="E1253" i="60"/>
  <c r="E1254" i="60"/>
  <c r="E1255" i="60"/>
  <c r="E1256" i="60"/>
  <c r="E1257" i="60"/>
  <c r="E1258" i="60"/>
  <c r="E1259" i="60"/>
  <c r="E1260" i="60"/>
  <c r="E1261" i="60"/>
  <c r="E1262" i="60"/>
  <c r="E1263" i="60"/>
  <c r="E1264" i="60"/>
  <c r="E1265" i="60"/>
  <c r="E1266" i="60"/>
  <c r="E1267" i="60"/>
  <c r="E1268" i="60"/>
  <c r="E1269" i="60"/>
  <c r="E1270" i="60"/>
  <c r="E1271" i="60"/>
  <c r="E1272" i="60"/>
  <c r="E1273" i="60"/>
  <c r="E1274" i="60"/>
  <c r="E1275" i="60"/>
  <c r="E1276" i="60"/>
  <c r="E1277" i="60"/>
  <c r="E1278" i="60"/>
  <c r="E1279" i="60"/>
  <c r="E1280" i="60"/>
  <c r="E1281" i="60"/>
  <c r="E1282" i="60"/>
  <c r="E1283" i="60"/>
  <c r="E1284" i="60"/>
  <c r="E1285" i="60"/>
  <c r="E1286" i="60"/>
  <c r="E1287" i="60"/>
  <c r="E1288" i="60"/>
  <c r="E1289" i="60"/>
  <c r="E1290" i="60"/>
  <c r="E1291" i="60"/>
  <c r="E1292" i="60"/>
  <c r="E1293" i="60"/>
  <c r="E1294" i="60"/>
  <c r="E1295" i="60"/>
  <c r="E1296" i="60"/>
  <c r="E1297" i="60"/>
  <c r="E1298" i="60"/>
  <c r="E1299" i="60"/>
  <c r="E1300" i="60"/>
  <c r="E1301" i="60"/>
  <c r="E1302" i="60"/>
  <c r="E1303" i="60"/>
  <c r="E1304" i="60"/>
  <c r="E1305" i="60"/>
  <c r="E1306" i="60"/>
  <c r="E1307" i="60"/>
  <c r="E1308" i="60"/>
  <c r="E1309" i="60"/>
  <c r="E1310" i="60"/>
  <c r="E1311" i="60"/>
  <c r="E1312" i="60"/>
  <c r="E1313" i="60"/>
  <c r="E1314" i="60"/>
  <c r="E1315" i="60"/>
  <c r="E1316" i="60"/>
  <c r="E1317" i="60"/>
  <c r="E1318" i="60"/>
  <c r="E1319" i="60"/>
  <c r="E1320" i="60"/>
  <c r="E1321" i="60"/>
  <c r="E1322" i="60"/>
  <c r="E1323" i="60"/>
  <c r="E1324" i="60"/>
  <c r="E1325" i="60"/>
  <c r="E1326" i="60"/>
  <c r="E1327" i="60"/>
  <c r="E1328" i="60"/>
  <c r="E1329" i="60"/>
  <c r="E1330" i="60"/>
  <c r="E1331" i="60"/>
  <c r="E1332" i="60"/>
  <c r="E1333" i="60"/>
  <c r="E1334" i="60"/>
  <c r="E1335" i="60"/>
  <c r="E1336" i="60"/>
  <c r="E1337" i="60"/>
  <c r="E1338" i="60"/>
  <c r="E1339" i="60"/>
  <c r="E1340" i="60"/>
  <c r="E1341" i="60"/>
  <c r="E1342" i="60"/>
  <c r="E1343" i="60"/>
  <c r="E1344" i="60"/>
  <c r="E1345" i="60"/>
  <c r="E1346" i="60"/>
  <c r="E1347" i="60"/>
  <c r="E1348" i="60"/>
  <c r="E1349" i="60"/>
  <c r="E1350" i="60"/>
  <c r="E1351" i="60"/>
  <c r="E1352" i="60"/>
  <c r="E1353" i="60"/>
  <c r="E1354" i="60"/>
  <c r="E1355" i="60"/>
  <c r="E1356" i="60"/>
  <c r="E1357" i="60"/>
  <c r="E1358" i="60"/>
  <c r="E1359" i="60"/>
  <c r="E1360" i="60"/>
  <c r="E1361" i="60"/>
  <c r="E1362" i="60"/>
  <c r="E1363" i="60"/>
  <c r="E1364" i="60"/>
  <c r="E1365" i="60"/>
  <c r="E1366" i="60"/>
  <c r="E1367" i="60"/>
  <c r="E1368" i="60"/>
  <c r="E1369" i="60"/>
  <c r="E1370" i="60"/>
  <c r="E1371" i="60"/>
  <c r="E1372" i="60"/>
  <c r="E1373" i="60"/>
  <c r="E1374" i="60"/>
  <c r="E1375" i="60"/>
  <c r="E1376" i="60"/>
  <c r="E1377" i="60"/>
  <c r="E1378" i="60"/>
  <c r="E1379" i="60"/>
  <c r="E1380" i="60"/>
  <c r="E1381" i="60"/>
  <c r="E1382" i="60"/>
  <c r="E1383" i="60"/>
  <c r="E1384" i="60"/>
  <c r="E1385" i="60"/>
  <c r="E1386" i="60"/>
  <c r="E1387" i="60"/>
  <c r="E1388" i="60"/>
  <c r="E1389" i="60"/>
  <c r="E1390" i="60"/>
  <c r="E1391" i="60"/>
  <c r="E1392" i="60"/>
  <c r="E1393" i="60"/>
  <c r="E1394" i="60"/>
  <c r="E1395" i="60"/>
  <c r="E1396" i="60"/>
  <c r="E1397" i="60"/>
  <c r="E1398" i="60"/>
  <c r="E1399" i="60"/>
  <c r="E1400" i="60"/>
  <c r="E1401" i="60"/>
  <c r="E1402" i="60"/>
  <c r="E1403" i="60"/>
  <c r="E1404" i="60"/>
  <c r="E1405" i="60"/>
  <c r="E1406" i="60"/>
  <c r="E1407" i="60"/>
  <c r="E1408" i="60"/>
  <c r="E1409" i="60"/>
  <c r="E1410" i="60"/>
  <c r="E1411" i="60"/>
  <c r="E1412" i="60"/>
  <c r="E1413" i="60"/>
  <c r="E1414" i="60"/>
  <c r="E1415" i="60"/>
  <c r="E1416" i="60"/>
  <c r="E1417" i="60"/>
  <c r="E1418" i="60"/>
  <c r="E1419" i="60"/>
  <c r="E1420" i="60"/>
  <c r="E1421" i="60"/>
  <c r="E1422" i="60"/>
  <c r="E1423" i="60"/>
  <c r="E1424" i="60"/>
  <c r="E1425" i="60"/>
  <c r="E1426" i="60"/>
  <c r="E1427" i="60"/>
  <c r="E1428" i="60"/>
  <c r="E1429" i="60"/>
  <c r="E1430" i="60"/>
  <c r="E1431" i="60"/>
  <c r="E1432" i="60"/>
  <c r="E1433" i="60"/>
  <c r="E1434" i="60"/>
  <c r="E1435" i="60"/>
  <c r="E1436" i="60"/>
  <c r="E1437" i="60"/>
  <c r="E1438" i="60"/>
  <c r="E1439" i="60"/>
  <c r="E1440" i="60"/>
  <c r="E1441" i="60"/>
  <c r="E1442" i="60"/>
  <c r="E1443" i="60"/>
  <c r="E1444" i="60"/>
  <c r="E1445" i="60"/>
  <c r="E1446" i="60"/>
  <c r="E1447" i="60"/>
  <c r="E1448" i="60"/>
  <c r="E1449" i="60"/>
  <c r="E1450" i="60"/>
  <c r="E1451" i="60"/>
  <c r="E1452" i="60"/>
  <c r="E1453" i="60"/>
  <c r="E1454" i="60"/>
  <c r="E1455" i="60"/>
  <c r="E1456" i="60"/>
  <c r="E1457" i="60"/>
  <c r="E1458" i="60"/>
  <c r="E1459" i="60"/>
  <c r="E1460" i="60"/>
  <c r="E1461" i="60"/>
  <c r="E1462" i="60"/>
  <c r="E1463" i="60"/>
  <c r="E1464" i="60"/>
  <c r="E1465" i="60"/>
  <c r="E1466" i="60"/>
  <c r="E1467" i="60"/>
  <c r="E1468" i="60"/>
  <c r="E1469" i="60"/>
  <c r="E1470" i="60"/>
  <c r="E1471" i="60"/>
  <c r="E1472" i="60"/>
  <c r="E1473" i="60"/>
  <c r="E1474" i="60"/>
  <c r="E1475" i="60"/>
  <c r="E1476" i="60"/>
  <c r="E1477" i="60"/>
  <c r="E1478" i="60"/>
  <c r="E1479" i="60"/>
  <c r="E1480" i="60"/>
  <c r="E1481" i="60"/>
  <c r="E1482" i="60"/>
  <c r="E1483" i="60"/>
  <c r="E1484" i="60"/>
  <c r="E1485" i="60"/>
  <c r="E1486" i="60"/>
  <c r="E1487" i="60"/>
  <c r="E1488" i="60"/>
  <c r="E1489" i="60"/>
  <c r="E1490" i="60"/>
  <c r="E1491" i="60"/>
  <c r="E1492" i="60"/>
  <c r="E1493" i="60"/>
  <c r="E1494" i="60"/>
  <c r="E1495" i="60"/>
  <c r="E1496" i="60"/>
  <c r="E1497" i="60"/>
  <c r="E1498" i="60"/>
  <c r="E1499" i="60"/>
  <c r="E1500" i="60"/>
  <c r="E1501" i="60"/>
  <c r="E1502" i="60"/>
  <c r="E1503" i="60"/>
  <c r="E1504" i="60"/>
  <c r="E1505" i="60"/>
  <c r="E1506" i="60"/>
  <c r="E1507" i="60"/>
  <c r="E1508" i="60"/>
  <c r="E1509" i="60"/>
  <c r="E1510" i="60"/>
  <c r="E1511" i="60"/>
  <c r="E1512" i="60"/>
  <c r="E1513" i="60"/>
  <c r="E1514" i="60"/>
  <c r="E1515" i="60"/>
  <c r="E1516" i="60"/>
  <c r="E1517" i="60"/>
  <c r="E1518" i="60"/>
  <c r="E1519" i="60"/>
  <c r="E1520" i="60"/>
  <c r="E1521" i="60"/>
  <c r="E1522" i="60"/>
  <c r="E1523" i="60"/>
  <c r="E1524" i="60"/>
  <c r="E1525" i="60"/>
  <c r="E1526" i="60"/>
  <c r="E1527" i="60"/>
  <c r="E1528" i="60"/>
  <c r="E1529" i="60"/>
  <c r="E1530" i="60"/>
  <c r="E1531" i="60"/>
  <c r="E1532" i="60"/>
  <c r="E1533" i="60"/>
  <c r="E1534" i="60"/>
  <c r="E1535" i="60"/>
  <c r="E1536" i="60"/>
  <c r="E1537" i="60"/>
  <c r="E1538" i="60"/>
  <c r="E1539" i="60"/>
  <c r="E1540" i="60"/>
  <c r="E1541" i="60"/>
  <c r="E1542" i="60"/>
  <c r="E1543" i="60"/>
  <c r="E1544" i="60"/>
  <c r="E1545" i="60"/>
  <c r="E1546" i="60"/>
  <c r="E1547" i="60"/>
  <c r="E1548" i="60"/>
  <c r="E1549" i="60"/>
  <c r="E1550" i="60"/>
  <c r="E1551" i="60"/>
  <c r="E1552" i="60"/>
  <c r="E1553" i="60"/>
  <c r="E1554" i="60"/>
  <c r="E1555" i="60"/>
  <c r="E1556" i="60"/>
  <c r="E1557" i="60"/>
  <c r="E1558" i="60"/>
  <c r="E1559" i="60"/>
  <c r="E1560" i="60"/>
  <c r="E1561" i="60"/>
  <c r="E1562" i="60"/>
  <c r="E1563" i="60"/>
  <c r="E1564" i="60"/>
  <c r="E1565" i="60"/>
  <c r="E1566" i="60"/>
  <c r="E1567" i="60"/>
  <c r="E1568" i="60"/>
  <c r="E1569" i="60"/>
  <c r="E1570" i="60"/>
  <c r="E1571" i="60"/>
  <c r="E1572" i="60"/>
  <c r="E1573" i="60"/>
  <c r="E1574" i="60"/>
  <c r="E1575" i="60"/>
  <c r="E1576" i="60"/>
  <c r="E1577" i="60"/>
  <c r="E1578" i="60"/>
  <c r="E1579" i="60"/>
  <c r="E1580" i="60"/>
  <c r="E1581" i="60"/>
  <c r="E1582" i="60"/>
  <c r="E1583" i="60"/>
  <c r="E1584" i="60"/>
  <c r="E1585" i="60"/>
  <c r="E1586" i="60"/>
  <c r="E1587" i="60"/>
  <c r="E1588" i="60"/>
  <c r="E1589" i="60"/>
  <c r="E1590" i="60"/>
  <c r="E1591" i="60"/>
  <c r="E1592" i="60"/>
  <c r="E1593" i="60"/>
  <c r="E1594" i="60"/>
  <c r="E1595" i="60"/>
  <c r="E1596" i="60"/>
  <c r="E1597" i="60"/>
  <c r="E1598" i="60"/>
  <c r="E1599" i="60"/>
  <c r="E1600" i="60"/>
  <c r="E1601" i="60"/>
  <c r="E1602" i="60"/>
  <c r="E1603" i="60"/>
  <c r="E1604" i="60"/>
  <c r="E1605" i="60"/>
  <c r="E1606" i="60"/>
  <c r="E1607" i="60"/>
  <c r="E1608" i="60"/>
  <c r="E1609" i="60"/>
  <c r="E1610" i="60"/>
  <c r="E1611" i="60"/>
  <c r="E1612" i="60"/>
  <c r="E1613" i="60"/>
  <c r="E1614" i="60"/>
  <c r="E1615" i="60"/>
  <c r="E1616" i="60"/>
  <c r="E1617" i="60"/>
  <c r="E1618" i="60"/>
  <c r="E1619" i="60"/>
  <c r="E1620" i="60"/>
  <c r="E1621" i="60"/>
  <c r="E1622" i="60"/>
  <c r="E1623" i="60"/>
  <c r="E1624" i="60"/>
  <c r="E1625" i="60"/>
  <c r="E1626" i="60"/>
  <c r="E1627" i="60"/>
  <c r="E1628" i="60"/>
  <c r="E1629" i="60"/>
  <c r="E1630" i="60"/>
  <c r="E1631" i="60"/>
  <c r="E1632" i="60"/>
  <c r="E1633" i="60"/>
  <c r="E1634" i="60"/>
  <c r="E1635" i="60"/>
  <c r="E1636" i="60"/>
  <c r="E1637" i="60"/>
  <c r="E1638" i="60"/>
  <c r="E1639" i="60"/>
  <c r="E1640" i="60"/>
  <c r="E1641" i="60"/>
  <c r="E1642" i="60"/>
  <c r="E1643" i="60"/>
  <c r="E1644" i="60"/>
  <c r="E1645" i="60"/>
  <c r="E1646" i="60"/>
  <c r="E1647" i="60"/>
  <c r="E1648" i="60"/>
  <c r="E1649" i="60"/>
  <c r="E1650" i="60"/>
  <c r="E1651" i="60"/>
  <c r="E1652" i="60"/>
  <c r="E1653" i="60"/>
  <c r="E1654" i="60"/>
  <c r="E1655" i="60"/>
  <c r="E1656" i="60"/>
  <c r="E1657" i="60"/>
  <c r="E1658" i="60"/>
  <c r="E1659" i="60"/>
  <c r="E1660" i="60"/>
  <c r="E1661" i="60"/>
  <c r="E1662" i="60"/>
  <c r="E1663" i="60"/>
  <c r="E1664" i="60"/>
  <c r="E1665" i="60"/>
  <c r="E1666" i="60"/>
  <c r="E1667" i="60"/>
  <c r="E1668" i="60"/>
  <c r="E1669" i="60"/>
  <c r="E1670" i="60"/>
  <c r="E1671" i="60"/>
  <c r="E1672" i="60"/>
  <c r="E1673" i="60"/>
  <c r="E1674" i="60"/>
  <c r="E1675" i="60"/>
  <c r="E1676" i="60"/>
  <c r="E1677" i="60"/>
  <c r="E1678" i="60"/>
  <c r="E1679" i="60"/>
  <c r="E1680" i="60"/>
  <c r="E1681" i="60"/>
  <c r="E1682" i="60"/>
  <c r="E1683" i="60"/>
  <c r="E1684" i="60"/>
  <c r="E1685" i="60"/>
  <c r="E1686" i="60"/>
  <c r="E1687" i="60"/>
  <c r="E1688" i="60"/>
  <c r="E1689" i="60"/>
  <c r="E1690" i="60"/>
  <c r="E1691" i="60"/>
  <c r="E1692" i="60"/>
  <c r="E1693" i="60"/>
  <c r="E1694" i="60"/>
  <c r="E1695" i="60"/>
  <c r="E1696" i="60"/>
  <c r="E1697" i="60"/>
  <c r="E1698" i="60"/>
  <c r="E1699" i="60"/>
  <c r="E1700" i="60"/>
  <c r="E1701" i="60"/>
  <c r="E1702" i="60"/>
  <c r="E1703" i="60"/>
  <c r="E1704" i="60"/>
  <c r="E1705" i="60"/>
  <c r="E1706" i="60"/>
  <c r="E1707" i="60"/>
  <c r="E1708" i="60"/>
  <c r="E1709" i="60"/>
  <c r="E1710" i="60"/>
  <c r="E1711" i="60"/>
  <c r="E1712" i="60"/>
  <c r="E1713" i="60"/>
  <c r="E1714" i="60"/>
  <c r="E1715" i="60"/>
  <c r="E1716" i="60"/>
  <c r="E1717" i="60"/>
  <c r="E1718" i="60"/>
  <c r="E1719" i="60"/>
  <c r="E1720" i="60"/>
  <c r="E1721" i="60"/>
  <c r="E1722" i="60"/>
  <c r="E1723" i="60"/>
  <c r="E1724" i="60"/>
  <c r="E1725" i="60"/>
  <c r="E1726" i="60"/>
  <c r="E1727" i="60"/>
  <c r="E1728" i="60"/>
  <c r="E1729" i="60"/>
  <c r="E1730" i="60"/>
  <c r="E1731" i="60"/>
  <c r="E1732" i="60"/>
  <c r="E1733" i="60"/>
  <c r="E1734" i="60"/>
  <c r="E1735" i="60"/>
  <c r="E1736" i="60"/>
  <c r="E1737" i="60"/>
  <c r="E1738" i="60"/>
  <c r="E1739" i="60"/>
  <c r="E1740" i="60"/>
  <c r="E1741" i="60"/>
  <c r="E1742" i="60"/>
  <c r="E1743" i="60"/>
  <c r="E1744" i="60"/>
  <c r="E1745" i="60"/>
  <c r="E1746" i="60"/>
  <c r="E1747" i="60"/>
  <c r="E1748" i="60"/>
  <c r="E1749" i="60"/>
  <c r="E1750" i="60"/>
  <c r="E1751" i="60"/>
  <c r="E1752" i="60"/>
  <c r="E1753" i="60"/>
  <c r="E1754" i="60"/>
  <c r="E1755" i="60"/>
  <c r="E1756" i="60"/>
  <c r="E1757" i="60"/>
  <c r="E1758" i="60"/>
  <c r="E1759" i="60"/>
  <c r="E1760" i="60"/>
  <c r="E1761" i="60"/>
  <c r="E1762" i="60"/>
  <c r="E1763" i="60"/>
  <c r="E1764" i="60"/>
  <c r="E1765" i="60"/>
  <c r="E1766" i="60"/>
  <c r="E1767" i="60"/>
  <c r="E1768" i="60"/>
  <c r="E1769" i="60"/>
  <c r="E1770" i="60"/>
  <c r="E1771" i="60"/>
  <c r="E1772" i="60"/>
  <c r="E1773" i="60"/>
  <c r="E1774" i="60"/>
  <c r="E1775" i="60"/>
  <c r="E1776" i="60"/>
  <c r="E1777" i="60"/>
  <c r="E1778" i="60"/>
  <c r="E1779" i="60"/>
  <c r="E1780" i="60"/>
  <c r="E1781" i="60"/>
  <c r="E1782" i="60"/>
  <c r="E1783" i="60"/>
  <c r="E1784" i="60"/>
  <c r="E1785" i="60"/>
  <c r="E1786" i="60"/>
  <c r="E1787" i="60"/>
  <c r="E1788" i="60"/>
  <c r="E1789" i="60"/>
  <c r="E1790" i="60"/>
  <c r="E1791" i="60"/>
  <c r="E1792" i="60"/>
  <c r="E1793" i="60"/>
  <c r="E1794" i="60"/>
  <c r="E1795" i="60"/>
  <c r="E1796" i="60"/>
  <c r="E1797" i="60"/>
  <c r="E1798" i="60"/>
  <c r="E1799" i="60"/>
  <c r="E1800" i="60"/>
  <c r="E1801" i="60"/>
  <c r="E1802" i="60"/>
  <c r="E1803" i="60"/>
  <c r="E1804" i="60"/>
  <c r="E1805" i="60"/>
  <c r="E1806" i="60"/>
  <c r="E1807" i="60"/>
  <c r="E1808" i="60"/>
  <c r="E1809" i="60"/>
  <c r="E1810" i="60"/>
  <c r="E1811" i="60"/>
  <c r="E1812" i="60"/>
  <c r="E1813" i="60"/>
  <c r="E1814" i="60"/>
  <c r="E1815" i="60"/>
  <c r="E1816" i="60"/>
  <c r="E1817" i="60"/>
  <c r="E1818" i="60"/>
  <c r="E1819" i="60"/>
  <c r="E1820" i="60"/>
  <c r="E1821" i="60"/>
  <c r="E1822" i="60"/>
  <c r="E1823" i="60"/>
  <c r="E1824" i="60"/>
  <c r="E1825" i="60"/>
  <c r="E1826" i="60"/>
  <c r="E1827" i="60"/>
  <c r="E1828" i="60"/>
  <c r="E1829" i="60"/>
  <c r="E1830" i="60"/>
  <c r="E1831" i="60"/>
  <c r="E1832" i="60"/>
  <c r="E1833" i="60"/>
  <c r="E1834" i="60"/>
  <c r="E1835" i="60"/>
  <c r="E1836" i="60"/>
  <c r="E1837" i="60"/>
  <c r="E1838" i="60"/>
  <c r="E1839" i="60"/>
  <c r="E1840" i="60"/>
  <c r="E1841" i="60"/>
  <c r="E1842" i="60"/>
  <c r="E1843" i="60"/>
  <c r="E1844" i="60"/>
  <c r="E1845" i="60"/>
  <c r="E1846" i="60"/>
  <c r="E1847" i="60"/>
  <c r="E1848" i="60"/>
  <c r="E1849" i="60"/>
  <c r="E1850" i="60"/>
  <c r="E1851" i="60"/>
  <c r="E1852" i="60"/>
  <c r="E1853" i="60"/>
  <c r="C12" i="60"/>
  <c r="C28" i="60"/>
  <c r="C27" i="60"/>
  <c r="C9" i="60"/>
  <c r="C25" i="60"/>
  <c r="C24" i="60"/>
  <c r="C6" i="60"/>
  <c r="C8" i="60"/>
  <c r="C20" i="60"/>
  <c r="C22" i="60"/>
  <c r="C21" i="60"/>
  <c r="C18" i="60"/>
  <c r="C17" i="60"/>
  <c r="C16" i="60"/>
  <c r="C15" i="60"/>
  <c r="C14" i="60"/>
  <c r="C11" i="60"/>
  <c r="C10" i="60"/>
  <c r="C7" i="60"/>
  <c r="C2" i="60"/>
  <c r="C1" i="60"/>
  <c r="W40" i="1"/>
  <c r="Y38" i="1"/>
  <c r="W35" i="1"/>
  <c r="W29" i="1"/>
  <c r="AC35" i="1"/>
  <c r="AC31" i="1"/>
  <c r="AA24" i="1"/>
  <c r="S24" i="1"/>
  <c r="T21" i="1"/>
  <c r="AC13" i="1"/>
  <c r="T963" i="1"/>
  <c r="U994" i="1"/>
  <c r="Q992" i="1"/>
  <c r="R1001" i="1"/>
  <c r="S1017" i="1"/>
  <c r="S903" i="1"/>
  <c r="V939" i="1"/>
  <c r="W1010" i="1"/>
  <c r="X977" i="1"/>
  <c r="Y906" i="1"/>
  <c r="C5" i="10"/>
  <c r="C6" i="10"/>
  <c r="C4" i="10"/>
  <c r="C7" i="10"/>
  <c r="C8" i="10"/>
  <c r="C11" i="10"/>
  <c r="D11" i="10"/>
  <c r="C10" i="10"/>
  <c r="D10" i="10"/>
  <c r="E6" i="10"/>
  <c r="F6" i="10"/>
  <c r="C9" i="10"/>
  <c r="C12" i="8"/>
  <c r="C28" i="8"/>
  <c r="I26" i="8"/>
  <c r="C27" i="8"/>
  <c r="I25" i="8"/>
  <c r="C16" i="8"/>
  <c r="I24" i="8"/>
  <c r="H24" i="8"/>
  <c r="C6" i="8"/>
  <c r="C8" i="8"/>
  <c r="C20" i="8"/>
  <c r="C22" i="8"/>
  <c r="I23" i="8"/>
  <c r="C21" i="8"/>
  <c r="I22" i="8"/>
  <c r="I21" i="8"/>
  <c r="H21" i="8"/>
  <c r="I20" i="8"/>
  <c r="C18" i="8"/>
  <c r="C17" i="8"/>
  <c r="I19" i="8"/>
  <c r="C15" i="8"/>
  <c r="I18" i="8"/>
  <c r="C14" i="8"/>
  <c r="I14" i="8"/>
  <c r="I13" i="8"/>
  <c r="I12" i="8"/>
  <c r="I31" i="8"/>
  <c r="H32" i="8"/>
  <c r="I32" i="8"/>
  <c r="H33" i="8"/>
  <c r="I33" i="8"/>
  <c r="H34" i="8"/>
  <c r="I34" i="8"/>
  <c r="H35" i="8"/>
  <c r="I35" i="8"/>
  <c r="H36" i="8"/>
  <c r="I36" i="8"/>
  <c r="H37" i="8"/>
  <c r="I37" i="8"/>
  <c r="H38" i="8"/>
  <c r="I38" i="8"/>
  <c r="H39" i="8"/>
  <c r="I39" i="8"/>
  <c r="H40" i="8"/>
  <c r="I40" i="8"/>
  <c r="H41" i="8"/>
  <c r="I41" i="8"/>
  <c r="H42" i="8"/>
  <c r="I42" i="8"/>
  <c r="H43" i="8"/>
  <c r="I43" i="8"/>
  <c r="H44" i="8"/>
  <c r="I44" i="8"/>
  <c r="H45" i="8"/>
  <c r="I45" i="8"/>
  <c r="H46" i="8"/>
  <c r="I46" i="8"/>
  <c r="H47" i="8"/>
  <c r="I47" i="8"/>
  <c r="H48" i="8"/>
  <c r="I48" i="8"/>
  <c r="H49" i="8"/>
  <c r="I49" i="8"/>
  <c r="H50" i="8"/>
  <c r="I50" i="8"/>
  <c r="H51" i="8"/>
  <c r="I51" i="8"/>
  <c r="H52" i="8"/>
  <c r="I52" i="8"/>
  <c r="H53" i="8"/>
  <c r="I53" i="8"/>
  <c r="H54" i="8"/>
  <c r="I54" i="8"/>
  <c r="H55" i="8"/>
  <c r="I55" i="8"/>
  <c r="H56" i="8"/>
  <c r="I56" i="8"/>
  <c r="H57" i="8"/>
  <c r="I57" i="8"/>
  <c r="H58" i="8"/>
  <c r="I58" i="8"/>
  <c r="H59" i="8"/>
  <c r="I59" i="8"/>
  <c r="H60" i="8"/>
  <c r="I60" i="8"/>
  <c r="H61" i="8"/>
  <c r="I61" i="8"/>
  <c r="H62" i="8"/>
  <c r="I62" i="8"/>
  <c r="H63" i="8"/>
  <c r="I63" i="8"/>
  <c r="H64" i="8"/>
  <c r="I64" i="8"/>
  <c r="H65" i="8"/>
  <c r="I65" i="8"/>
  <c r="H66" i="8"/>
  <c r="I66" i="8"/>
  <c r="H67" i="8"/>
  <c r="I67" i="8"/>
  <c r="H68" i="8"/>
  <c r="I68" i="8"/>
  <c r="H69" i="8"/>
  <c r="I69" i="8"/>
  <c r="H70" i="8"/>
  <c r="I70" i="8"/>
  <c r="H71" i="8"/>
  <c r="I71" i="8"/>
  <c r="H72" i="8"/>
  <c r="I72" i="8"/>
  <c r="K31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G1" i="8"/>
  <c r="E2" i="8"/>
  <c r="G2" i="8"/>
  <c r="E3" i="8"/>
  <c r="G3" i="8"/>
  <c r="E4" i="8"/>
  <c r="G4" i="8"/>
  <c r="E5" i="8"/>
  <c r="G5" i="8"/>
  <c r="E6" i="8"/>
  <c r="G6" i="8"/>
  <c r="E7" i="8"/>
  <c r="G7" i="8"/>
  <c r="E8" i="8"/>
  <c r="G8" i="8"/>
  <c r="E9" i="8"/>
  <c r="G9" i="8"/>
  <c r="E10" i="8"/>
  <c r="G10" i="8"/>
  <c r="E11" i="8"/>
  <c r="G11" i="8"/>
  <c r="E12" i="8"/>
  <c r="G12" i="8"/>
  <c r="E13" i="8"/>
  <c r="G13" i="8"/>
  <c r="E14" i="8"/>
  <c r="G14" i="8"/>
  <c r="E15" i="8"/>
  <c r="G15" i="8"/>
  <c r="E16" i="8"/>
  <c r="G16" i="8"/>
  <c r="E17" i="8"/>
  <c r="G17" i="8"/>
  <c r="E18" i="8"/>
  <c r="G18" i="8"/>
  <c r="E19" i="8"/>
  <c r="G19" i="8"/>
  <c r="E20" i="8"/>
  <c r="G20" i="8"/>
  <c r="E21" i="8"/>
  <c r="G21" i="8"/>
  <c r="E22" i="8"/>
  <c r="G22" i="8"/>
  <c r="E23" i="8"/>
  <c r="G23" i="8"/>
  <c r="E24" i="8"/>
  <c r="G24" i="8"/>
  <c r="E25" i="8"/>
  <c r="G25" i="8"/>
  <c r="E26" i="8"/>
  <c r="G26" i="8"/>
  <c r="E27" i="8"/>
  <c r="G27" i="8"/>
  <c r="E28" i="8"/>
  <c r="G28" i="8"/>
  <c r="E29" i="8"/>
  <c r="G29" i="8"/>
  <c r="E30" i="8"/>
  <c r="G30" i="8"/>
  <c r="E31" i="8"/>
  <c r="G31" i="8"/>
  <c r="E32" i="8"/>
  <c r="G32" i="8"/>
  <c r="E33" i="8"/>
  <c r="G33" i="8"/>
  <c r="E34" i="8"/>
  <c r="G34" i="8"/>
  <c r="E35" i="8"/>
  <c r="G35" i="8"/>
  <c r="E36" i="8"/>
  <c r="G36" i="8"/>
  <c r="E37" i="8"/>
  <c r="G37" i="8"/>
  <c r="E38" i="8"/>
  <c r="G38" i="8"/>
  <c r="E39" i="8"/>
  <c r="G39" i="8"/>
  <c r="E40" i="8"/>
  <c r="G40" i="8"/>
  <c r="E41" i="8"/>
  <c r="G41" i="8"/>
  <c r="E42" i="8"/>
  <c r="G42" i="8"/>
  <c r="E43" i="8"/>
  <c r="G43" i="8"/>
  <c r="E44" i="8"/>
  <c r="G44" i="8"/>
  <c r="E45" i="8"/>
  <c r="G45" i="8"/>
  <c r="E46" i="8"/>
  <c r="G46" i="8"/>
  <c r="E47" i="8"/>
  <c r="G47" i="8"/>
  <c r="E48" i="8"/>
  <c r="G48" i="8"/>
  <c r="E49" i="8"/>
  <c r="G49" i="8"/>
  <c r="E50" i="8"/>
  <c r="G50" i="8"/>
  <c r="E51" i="8"/>
  <c r="G51" i="8"/>
  <c r="E52" i="8"/>
  <c r="G52" i="8"/>
  <c r="E53" i="8"/>
  <c r="G53" i="8"/>
  <c r="E54" i="8"/>
  <c r="G54" i="8"/>
  <c r="E55" i="8"/>
  <c r="G55" i="8"/>
  <c r="E56" i="8"/>
  <c r="G56" i="8"/>
  <c r="E57" i="8"/>
  <c r="G57" i="8"/>
  <c r="E58" i="8"/>
  <c r="G58" i="8"/>
  <c r="E59" i="8"/>
  <c r="G59" i="8"/>
  <c r="E60" i="8"/>
  <c r="G60" i="8"/>
  <c r="E61" i="8"/>
  <c r="G61" i="8"/>
  <c r="E62" i="8"/>
  <c r="G62" i="8"/>
  <c r="E63" i="8"/>
  <c r="G63" i="8"/>
  <c r="E64" i="8"/>
  <c r="G64" i="8"/>
  <c r="E65" i="8"/>
  <c r="G65" i="8"/>
  <c r="E66" i="8"/>
  <c r="G66" i="8"/>
  <c r="E67" i="8"/>
  <c r="G67" i="8"/>
  <c r="E68" i="8"/>
  <c r="G68" i="8"/>
  <c r="E69" i="8"/>
  <c r="G69" i="8"/>
  <c r="E70" i="8"/>
  <c r="G70" i="8"/>
  <c r="E71" i="8"/>
  <c r="G71" i="8"/>
  <c r="E72" i="8"/>
  <c r="G72" i="8"/>
  <c r="E73" i="8"/>
  <c r="G73" i="8"/>
  <c r="E74" i="8"/>
  <c r="G74" i="8"/>
  <c r="E75" i="8"/>
  <c r="G75" i="8"/>
  <c r="E76" i="8"/>
  <c r="G76" i="8"/>
  <c r="E77" i="8"/>
  <c r="G77" i="8"/>
  <c r="E78" i="8"/>
  <c r="G78" i="8"/>
  <c r="E79" i="8"/>
  <c r="G79" i="8"/>
  <c r="E80" i="8"/>
  <c r="G80" i="8"/>
  <c r="E81" i="8"/>
  <c r="G81" i="8"/>
  <c r="E82" i="8"/>
  <c r="G82" i="8"/>
  <c r="E83" i="8"/>
  <c r="G83" i="8"/>
  <c r="E84" i="8"/>
  <c r="G84" i="8"/>
  <c r="E85" i="8"/>
  <c r="G85" i="8"/>
  <c r="E86" i="8"/>
  <c r="G86" i="8"/>
  <c r="E87" i="8"/>
  <c r="G87" i="8"/>
  <c r="E88" i="8"/>
  <c r="G88" i="8"/>
  <c r="E89" i="8"/>
  <c r="G89" i="8"/>
  <c r="E90" i="8"/>
  <c r="G90" i="8"/>
  <c r="E91" i="8"/>
  <c r="G91" i="8"/>
  <c r="E92" i="8"/>
  <c r="G92" i="8"/>
  <c r="E93" i="8"/>
  <c r="G93" i="8"/>
  <c r="E94" i="8"/>
  <c r="G94" i="8"/>
  <c r="E95" i="8"/>
  <c r="G95" i="8"/>
  <c r="E96" i="8"/>
  <c r="G96" i="8"/>
  <c r="E97" i="8"/>
  <c r="G97" i="8"/>
  <c r="E98" i="8"/>
  <c r="G98" i="8"/>
  <c r="E99" i="8"/>
  <c r="G99" i="8"/>
  <c r="E100" i="8"/>
  <c r="G100" i="8"/>
  <c r="E101" i="8"/>
  <c r="G101" i="8"/>
  <c r="E102" i="8"/>
  <c r="G102" i="8"/>
  <c r="E103" i="8"/>
  <c r="G103" i="8"/>
  <c r="E104" i="8"/>
  <c r="G104" i="8"/>
  <c r="E105" i="8"/>
  <c r="G105" i="8"/>
  <c r="E106" i="8"/>
  <c r="G106" i="8"/>
  <c r="E107" i="8"/>
  <c r="G107" i="8"/>
  <c r="E108" i="8"/>
  <c r="G108" i="8"/>
  <c r="E109" i="8"/>
  <c r="G109" i="8"/>
  <c r="E110" i="8"/>
  <c r="G110" i="8"/>
  <c r="E111" i="8"/>
  <c r="G111" i="8"/>
  <c r="E112" i="8"/>
  <c r="G112" i="8"/>
  <c r="E113" i="8"/>
  <c r="G113" i="8"/>
  <c r="E114" i="8"/>
  <c r="G114" i="8"/>
  <c r="E115" i="8"/>
  <c r="G115" i="8"/>
  <c r="E116" i="8"/>
  <c r="G116" i="8"/>
  <c r="E117" i="8"/>
  <c r="G117" i="8"/>
  <c r="E118" i="8"/>
  <c r="G118" i="8"/>
  <c r="E119" i="8"/>
  <c r="G119" i="8"/>
  <c r="E120" i="8"/>
  <c r="G120" i="8"/>
  <c r="E121" i="8"/>
  <c r="G121" i="8"/>
  <c r="E122" i="8"/>
  <c r="G122" i="8"/>
  <c r="E123" i="8"/>
  <c r="G123" i="8"/>
  <c r="E124" i="8"/>
  <c r="G124" i="8"/>
  <c r="E125" i="8"/>
  <c r="G125" i="8"/>
  <c r="E126" i="8"/>
  <c r="G126" i="8"/>
  <c r="E127" i="8"/>
  <c r="G127" i="8"/>
  <c r="E128" i="8"/>
  <c r="G128" i="8"/>
  <c r="E129" i="8"/>
  <c r="G129" i="8"/>
  <c r="E130" i="8"/>
  <c r="G130" i="8"/>
  <c r="E131" i="8"/>
  <c r="G131" i="8"/>
  <c r="E132" i="8"/>
  <c r="G132" i="8"/>
  <c r="E133" i="8"/>
  <c r="G133" i="8"/>
  <c r="E134" i="8"/>
  <c r="G134" i="8"/>
  <c r="E135" i="8"/>
  <c r="G135" i="8"/>
  <c r="E136" i="8"/>
  <c r="G136" i="8"/>
  <c r="E137" i="8"/>
  <c r="G137" i="8"/>
  <c r="E138" i="8"/>
  <c r="G138" i="8"/>
  <c r="E139" i="8"/>
  <c r="G139" i="8"/>
  <c r="E140" i="8"/>
  <c r="G140" i="8"/>
  <c r="E141" i="8"/>
  <c r="G141" i="8"/>
  <c r="E142" i="8"/>
  <c r="G142" i="8"/>
  <c r="E143" i="8"/>
  <c r="G143" i="8"/>
  <c r="E144" i="8"/>
  <c r="G144" i="8"/>
  <c r="E145" i="8"/>
  <c r="G145" i="8"/>
  <c r="E146" i="8"/>
  <c r="G146" i="8"/>
  <c r="E147" i="8"/>
  <c r="G147" i="8"/>
  <c r="E148" i="8"/>
  <c r="G148" i="8"/>
  <c r="E149" i="8"/>
  <c r="G149" i="8"/>
  <c r="E150" i="8"/>
  <c r="G150" i="8"/>
  <c r="E151" i="8"/>
  <c r="G151" i="8"/>
  <c r="E152" i="8"/>
  <c r="G152" i="8"/>
  <c r="E153" i="8"/>
  <c r="G153" i="8"/>
  <c r="E154" i="8"/>
  <c r="G154" i="8"/>
  <c r="E155" i="8"/>
  <c r="G155" i="8"/>
  <c r="E156" i="8"/>
  <c r="G156" i="8"/>
  <c r="E157" i="8"/>
  <c r="G157" i="8"/>
  <c r="E158" i="8"/>
  <c r="G158" i="8"/>
  <c r="E159" i="8"/>
  <c r="G159" i="8"/>
  <c r="E160" i="8"/>
  <c r="G160" i="8"/>
  <c r="E161" i="8"/>
  <c r="G161" i="8"/>
  <c r="E162" i="8"/>
  <c r="G162" i="8"/>
  <c r="E163" i="8"/>
  <c r="G163" i="8"/>
  <c r="E164" i="8"/>
  <c r="G164" i="8"/>
  <c r="E165" i="8"/>
  <c r="G165" i="8"/>
  <c r="E166" i="8"/>
  <c r="G166" i="8"/>
  <c r="E167" i="8"/>
  <c r="G167" i="8"/>
  <c r="E168" i="8"/>
  <c r="G168" i="8"/>
  <c r="E169" i="8"/>
  <c r="G169" i="8"/>
  <c r="E170" i="8"/>
  <c r="G170" i="8"/>
  <c r="E171" i="8"/>
  <c r="G171" i="8"/>
  <c r="E172" i="8"/>
  <c r="G172" i="8"/>
  <c r="E173" i="8"/>
  <c r="G173" i="8"/>
  <c r="E174" i="8"/>
  <c r="G174" i="8"/>
  <c r="E175" i="8"/>
  <c r="G175" i="8"/>
  <c r="E176" i="8"/>
  <c r="G176" i="8"/>
  <c r="E177" i="8"/>
  <c r="G177" i="8"/>
  <c r="E178" i="8"/>
  <c r="G178" i="8"/>
  <c r="E179" i="8"/>
  <c r="G179" i="8"/>
  <c r="E180" i="8"/>
  <c r="G180" i="8"/>
  <c r="E181" i="8"/>
  <c r="G181" i="8"/>
  <c r="E182" i="8"/>
  <c r="G182" i="8"/>
  <c r="E183" i="8"/>
  <c r="G183" i="8"/>
  <c r="E184" i="8"/>
  <c r="G184" i="8"/>
  <c r="E185" i="8"/>
  <c r="G185" i="8"/>
  <c r="E186" i="8"/>
  <c r="G186" i="8"/>
  <c r="E187" i="8"/>
  <c r="G187" i="8"/>
  <c r="E188" i="8"/>
  <c r="G188" i="8"/>
  <c r="E189" i="8"/>
  <c r="G189" i="8"/>
  <c r="E190" i="8"/>
  <c r="G190" i="8"/>
  <c r="E191" i="8"/>
  <c r="G191" i="8"/>
  <c r="E192" i="8"/>
  <c r="G192" i="8"/>
  <c r="E193" i="8"/>
  <c r="G193" i="8"/>
  <c r="E194" i="8"/>
  <c r="G194" i="8"/>
  <c r="E195" i="8"/>
  <c r="G195" i="8"/>
  <c r="E196" i="8"/>
  <c r="G196" i="8"/>
  <c r="E197" i="8"/>
  <c r="G197" i="8"/>
  <c r="E198" i="8"/>
  <c r="G198" i="8"/>
  <c r="E199" i="8"/>
  <c r="G199" i="8"/>
  <c r="E200" i="8"/>
  <c r="G200" i="8"/>
  <c r="E201" i="8"/>
  <c r="G201" i="8"/>
  <c r="E202" i="8"/>
  <c r="G202" i="8"/>
  <c r="E203" i="8"/>
  <c r="G203" i="8"/>
  <c r="E204" i="8"/>
  <c r="G204" i="8"/>
  <c r="E205" i="8"/>
  <c r="G205" i="8"/>
  <c r="E206" i="8"/>
  <c r="G206" i="8"/>
  <c r="E207" i="8"/>
  <c r="G207" i="8"/>
  <c r="E208" i="8"/>
  <c r="G208" i="8"/>
  <c r="E209" i="8"/>
  <c r="G209" i="8"/>
  <c r="E210" i="8"/>
  <c r="G210" i="8"/>
  <c r="E211" i="8"/>
  <c r="G211" i="8"/>
  <c r="E212" i="8"/>
  <c r="G212" i="8"/>
  <c r="E213" i="8"/>
  <c r="G213" i="8"/>
  <c r="E214" i="8"/>
  <c r="G214" i="8"/>
  <c r="E215" i="8"/>
  <c r="G215" i="8"/>
  <c r="E216" i="8"/>
  <c r="G216" i="8"/>
  <c r="E217" i="8"/>
  <c r="G217" i="8"/>
  <c r="E218" i="8"/>
  <c r="G218" i="8"/>
  <c r="E219" i="8"/>
  <c r="G219" i="8"/>
  <c r="E220" i="8"/>
  <c r="G220" i="8"/>
  <c r="E221" i="8"/>
  <c r="G221" i="8"/>
  <c r="E222" i="8"/>
  <c r="G222" i="8"/>
  <c r="E223" i="8"/>
  <c r="G223" i="8"/>
  <c r="E224" i="8"/>
  <c r="G224" i="8"/>
  <c r="E225" i="8"/>
  <c r="G225" i="8"/>
  <c r="E226" i="8"/>
  <c r="G226" i="8"/>
  <c r="E227" i="8"/>
  <c r="G227" i="8"/>
  <c r="E228" i="8"/>
  <c r="G228" i="8"/>
  <c r="E229" i="8"/>
  <c r="G229" i="8"/>
  <c r="E230" i="8"/>
  <c r="G230" i="8"/>
  <c r="E231" i="8"/>
  <c r="G231" i="8"/>
  <c r="E232" i="8"/>
  <c r="G232" i="8"/>
  <c r="E233" i="8"/>
  <c r="G233" i="8"/>
  <c r="E234" i="8"/>
  <c r="G234" i="8"/>
  <c r="E235" i="8"/>
  <c r="G235" i="8"/>
  <c r="E236" i="8"/>
  <c r="G236" i="8"/>
  <c r="E237" i="8"/>
  <c r="G237" i="8"/>
  <c r="E238" i="8"/>
  <c r="G238" i="8"/>
  <c r="E239" i="8"/>
  <c r="G239" i="8"/>
  <c r="E240" i="8"/>
  <c r="G240" i="8"/>
  <c r="E241" i="8"/>
  <c r="G241" i="8"/>
  <c r="E242" i="8"/>
  <c r="G242" i="8"/>
  <c r="E243" i="8"/>
  <c r="G243" i="8"/>
  <c r="E244" i="8"/>
  <c r="G244" i="8"/>
  <c r="E245" i="8"/>
  <c r="G245" i="8"/>
  <c r="E246" i="8"/>
  <c r="G246" i="8"/>
  <c r="E247" i="8"/>
  <c r="G247" i="8"/>
  <c r="E248" i="8"/>
  <c r="G248" i="8"/>
  <c r="E249" i="8"/>
  <c r="G249" i="8"/>
  <c r="E250" i="8"/>
  <c r="G250" i="8"/>
  <c r="E251" i="8"/>
  <c r="G251" i="8"/>
  <c r="E252" i="8"/>
  <c r="G252" i="8"/>
  <c r="E253" i="8"/>
  <c r="G253" i="8"/>
  <c r="E254" i="8"/>
  <c r="G254" i="8"/>
  <c r="E255" i="8"/>
  <c r="G255" i="8"/>
  <c r="E256" i="8"/>
  <c r="G256" i="8"/>
  <c r="E257" i="8"/>
  <c r="G257" i="8"/>
  <c r="E258" i="8"/>
  <c r="G258" i="8"/>
  <c r="E259" i="8"/>
  <c r="G259" i="8"/>
  <c r="E260" i="8"/>
  <c r="G260" i="8"/>
  <c r="E261" i="8"/>
  <c r="G261" i="8"/>
  <c r="E262" i="8"/>
  <c r="G262" i="8"/>
  <c r="E263" i="8"/>
  <c r="G263" i="8"/>
  <c r="E264" i="8"/>
  <c r="G264" i="8"/>
  <c r="E265" i="8"/>
  <c r="G265" i="8"/>
  <c r="E266" i="8"/>
  <c r="G266" i="8"/>
  <c r="E267" i="8"/>
  <c r="G267" i="8"/>
  <c r="E268" i="8"/>
  <c r="G268" i="8"/>
  <c r="E269" i="8"/>
  <c r="G269" i="8"/>
  <c r="E270" i="8"/>
  <c r="G270" i="8"/>
  <c r="E271" i="8"/>
  <c r="G271" i="8"/>
  <c r="E272" i="8"/>
  <c r="G272" i="8"/>
  <c r="E273" i="8"/>
  <c r="G273" i="8"/>
  <c r="E274" i="8"/>
  <c r="G274" i="8"/>
  <c r="E275" i="8"/>
  <c r="G275" i="8"/>
  <c r="E276" i="8"/>
  <c r="G276" i="8"/>
  <c r="E277" i="8"/>
  <c r="G277" i="8"/>
  <c r="E278" i="8"/>
  <c r="G278" i="8"/>
  <c r="E279" i="8"/>
  <c r="G279" i="8"/>
  <c r="E280" i="8"/>
  <c r="G280" i="8"/>
  <c r="E281" i="8"/>
  <c r="G281" i="8"/>
  <c r="E282" i="8"/>
  <c r="G282" i="8"/>
  <c r="E283" i="8"/>
  <c r="G283" i="8"/>
  <c r="E284" i="8"/>
  <c r="G284" i="8"/>
  <c r="E285" i="8"/>
  <c r="G285" i="8"/>
  <c r="E286" i="8"/>
  <c r="G286" i="8"/>
  <c r="E287" i="8"/>
  <c r="G287" i="8"/>
  <c r="E288" i="8"/>
  <c r="G288" i="8"/>
  <c r="E289" i="8"/>
  <c r="G289" i="8"/>
  <c r="E290" i="8"/>
  <c r="G290" i="8"/>
  <c r="E291" i="8"/>
  <c r="G291" i="8"/>
  <c r="E292" i="8"/>
  <c r="G292" i="8"/>
  <c r="E293" i="8"/>
  <c r="G293" i="8"/>
  <c r="E294" i="8"/>
  <c r="G294" i="8"/>
  <c r="E295" i="8"/>
  <c r="G295" i="8"/>
  <c r="E296" i="8"/>
  <c r="G296" i="8"/>
  <c r="E297" i="8"/>
  <c r="G297" i="8"/>
  <c r="E298" i="8"/>
  <c r="G298" i="8"/>
  <c r="E299" i="8"/>
  <c r="G299" i="8"/>
  <c r="E300" i="8"/>
  <c r="G300" i="8"/>
  <c r="E301" i="8"/>
  <c r="G301" i="8"/>
  <c r="E302" i="8"/>
  <c r="G302" i="8"/>
  <c r="E303" i="8"/>
  <c r="G303" i="8"/>
  <c r="E304" i="8"/>
  <c r="G304" i="8"/>
  <c r="E305" i="8"/>
  <c r="G305" i="8"/>
  <c r="E306" i="8"/>
  <c r="G306" i="8"/>
  <c r="E307" i="8"/>
  <c r="G307" i="8"/>
  <c r="E308" i="8"/>
  <c r="G308" i="8"/>
  <c r="E309" i="8"/>
  <c r="G309" i="8"/>
  <c r="E310" i="8"/>
  <c r="G310" i="8"/>
  <c r="E311" i="8"/>
  <c r="G311" i="8"/>
  <c r="E312" i="8"/>
  <c r="G312" i="8"/>
  <c r="E313" i="8"/>
  <c r="G313" i="8"/>
  <c r="E314" i="8"/>
  <c r="G314" i="8"/>
  <c r="E315" i="8"/>
  <c r="G315" i="8"/>
  <c r="E316" i="8"/>
  <c r="G316" i="8"/>
  <c r="E317" i="8"/>
  <c r="G317" i="8"/>
  <c r="E318" i="8"/>
  <c r="G318" i="8"/>
  <c r="E319" i="8"/>
  <c r="G319" i="8"/>
  <c r="E320" i="8"/>
  <c r="G320" i="8"/>
  <c r="E321" i="8"/>
  <c r="G321" i="8"/>
  <c r="E322" i="8"/>
  <c r="G322" i="8"/>
  <c r="E323" i="8"/>
  <c r="G323" i="8"/>
  <c r="E324" i="8"/>
  <c r="G324" i="8"/>
  <c r="E325" i="8"/>
  <c r="G325" i="8"/>
  <c r="E326" i="8"/>
  <c r="G326" i="8"/>
  <c r="E327" i="8"/>
  <c r="G327" i="8"/>
  <c r="E328" i="8"/>
  <c r="G328" i="8"/>
  <c r="E329" i="8"/>
  <c r="G329" i="8"/>
  <c r="E330" i="8"/>
  <c r="G330" i="8"/>
  <c r="E331" i="8"/>
  <c r="G331" i="8"/>
  <c r="E332" i="8"/>
  <c r="G332" i="8"/>
  <c r="E333" i="8"/>
  <c r="G333" i="8"/>
  <c r="E334" i="8"/>
  <c r="G334" i="8"/>
  <c r="E335" i="8"/>
  <c r="G335" i="8"/>
  <c r="E336" i="8"/>
  <c r="G336" i="8"/>
  <c r="E337" i="8"/>
  <c r="G337" i="8"/>
  <c r="E338" i="8"/>
  <c r="G338" i="8"/>
  <c r="E339" i="8"/>
  <c r="G339" i="8"/>
  <c r="E340" i="8"/>
  <c r="G340" i="8"/>
  <c r="E341" i="8"/>
  <c r="G341" i="8"/>
  <c r="E342" i="8"/>
  <c r="G342" i="8"/>
  <c r="E343" i="8"/>
  <c r="G343" i="8"/>
  <c r="E344" i="8"/>
  <c r="G344" i="8"/>
  <c r="E345" i="8"/>
  <c r="G345" i="8"/>
  <c r="E346" i="8"/>
  <c r="G346" i="8"/>
  <c r="E347" i="8"/>
  <c r="G347" i="8"/>
  <c r="E348" i="8"/>
  <c r="G348" i="8"/>
  <c r="E349" i="8"/>
  <c r="G349" i="8"/>
  <c r="E350" i="8"/>
  <c r="G350" i="8"/>
  <c r="E351" i="8"/>
  <c r="G351" i="8"/>
  <c r="E352" i="8"/>
  <c r="G352" i="8"/>
  <c r="E353" i="8"/>
  <c r="G353" i="8"/>
  <c r="E354" i="8"/>
  <c r="G354" i="8"/>
  <c r="E355" i="8"/>
  <c r="G355" i="8"/>
  <c r="E356" i="8"/>
  <c r="G356" i="8"/>
  <c r="E357" i="8"/>
  <c r="G357" i="8"/>
  <c r="E358" i="8"/>
  <c r="G358" i="8"/>
  <c r="E359" i="8"/>
  <c r="G359" i="8"/>
  <c r="E360" i="8"/>
  <c r="G360" i="8"/>
  <c r="E361" i="8"/>
  <c r="G361" i="8"/>
  <c r="E362" i="8"/>
  <c r="G362" i="8"/>
  <c r="E363" i="8"/>
  <c r="G363" i="8"/>
  <c r="E364" i="8"/>
  <c r="G364" i="8"/>
  <c r="E365" i="8"/>
  <c r="G365" i="8"/>
  <c r="E366" i="8"/>
  <c r="G366" i="8"/>
  <c r="E367" i="8"/>
  <c r="G367" i="8"/>
  <c r="E368" i="8"/>
  <c r="G368" i="8"/>
  <c r="E369" i="8"/>
  <c r="G369" i="8"/>
  <c r="E370" i="8"/>
  <c r="G370" i="8"/>
  <c r="E371" i="8"/>
  <c r="G371" i="8"/>
  <c r="E372" i="8"/>
  <c r="G372" i="8"/>
  <c r="E373" i="8"/>
  <c r="G373" i="8"/>
  <c r="E374" i="8"/>
  <c r="G374" i="8"/>
  <c r="E375" i="8"/>
  <c r="G375" i="8"/>
  <c r="E376" i="8"/>
  <c r="G376" i="8"/>
  <c r="E377" i="8"/>
  <c r="G377" i="8"/>
  <c r="E378" i="8"/>
  <c r="G378" i="8"/>
  <c r="E379" i="8"/>
  <c r="G379" i="8"/>
  <c r="E380" i="8"/>
  <c r="G380" i="8"/>
  <c r="E381" i="8"/>
  <c r="G381" i="8"/>
  <c r="E382" i="8"/>
  <c r="G382" i="8"/>
  <c r="E383" i="8"/>
  <c r="G383" i="8"/>
  <c r="E384" i="8"/>
  <c r="G384" i="8"/>
  <c r="E385" i="8"/>
  <c r="G385" i="8"/>
  <c r="E386" i="8"/>
  <c r="G386" i="8"/>
  <c r="E387" i="8"/>
  <c r="G387" i="8"/>
  <c r="E388" i="8"/>
  <c r="G388" i="8"/>
  <c r="E389" i="8"/>
  <c r="G389" i="8"/>
  <c r="E390" i="8"/>
  <c r="G390" i="8"/>
  <c r="E391" i="8"/>
  <c r="G391" i="8"/>
  <c r="E392" i="8"/>
  <c r="G392" i="8"/>
  <c r="E393" i="8"/>
  <c r="G393" i="8"/>
  <c r="E394" i="8"/>
  <c r="G394" i="8"/>
  <c r="E395" i="8"/>
  <c r="G395" i="8"/>
  <c r="E396" i="8"/>
  <c r="G396" i="8"/>
  <c r="E397" i="8"/>
  <c r="G397" i="8"/>
  <c r="E398" i="8"/>
  <c r="G398" i="8"/>
  <c r="E399" i="8"/>
  <c r="G399" i="8"/>
  <c r="E400" i="8"/>
  <c r="G400" i="8"/>
  <c r="E401" i="8"/>
  <c r="G401" i="8"/>
  <c r="E402" i="8"/>
  <c r="G402" i="8"/>
  <c r="E403" i="8"/>
  <c r="G403" i="8"/>
  <c r="E404" i="8"/>
  <c r="G404" i="8"/>
  <c r="E405" i="8"/>
  <c r="G405" i="8"/>
  <c r="E406" i="8"/>
  <c r="G406" i="8"/>
  <c r="E407" i="8"/>
  <c r="G407" i="8"/>
  <c r="E408" i="8"/>
  <c r="G408" i="8"/>
  <c r="E409" i="8"/>
  <c r="G409" i="8"/>
  <c r="E410" i="8"/>
  <c r="G410" i="8"/>
  <c r="E411" i="8"/>
  <c r="G411" i="8"/>
  <c r="E412" i="8"/>
  <c r="G412" i="8"/>
  <c r="E413" i="8"/>
  <c r="G413" i="8"/>
  <c r="E414" i="8"/>
  <c r="G414" i="8"/>
  <c r="E415" i="8"/>
  <c r="G415" i="8"/>
  <c r="E416" i="8"/>
  <c r="G416" i="8"/>
  <c r="E417" i="8"/>
  <c r="G417" i="8"/>
  <c r="E418" i="8"/>
  <c r="G418" i="8"/>
  <c r="E419" i="8"/>
  <c r="G419" i="8"/>
  <c r="E420" i="8"/>
  <c r="G420" i="8"/>
  <c r="E421" i="8"/>
  <c r="G421" i="8"/>
  <c r="E422" i="8"/>
  <c r="G422" i="8"/>
  <c r="E423" i="8"/>
  <c r="G423" i="8"/>
  <c r="E424" i="8"/>
  <c r="G424" i="8"/>
  <c r="E425" i="8"/>
  <c r="G425" i="8"/>
  <c r="E426" i="8"/>
  <c r="G426" i="8"/>
  <c r="E427" i="8"/>
  <c r="G427" i="8"/>
  <c r="E428" i="8"/>
  <c r="G428" i="8"/>
  <c r="E429" i="8"/>
  <c r="G429" i="8"/>
  <c r="E430" i="8"/>
  <c r="G430" i="8"/>
  <c r="E431" i="8"/>
  <c r="G431" i="8"/>
  <c r="E432" i="8"/>
  <c r="G432" i="8"/>
  <c r="E433" i="8"/>
  <c r="G433" i="8"/>
  <c r="E434" i="8"/>
  <c r="G434" i="8"/>
  <c r="E435" i="8"/>
  <c r="G435" i="8"/>
  <c r="E436" i="8"/>
  <c r="G436" i="8"/>
  <c r="E437" i="8"/>
  <c r="G437" i="8"/>
  <c r="E438" i="8"/>
  <c r="G438" i="8"/>
  <c r="E439" i="8"/>
  <c r="G439" i="8"/>
  <c r="E440" i="8"/>
  <c r="G440" i="8"/>
  <c r="E441" i="8"/>
  <c r="G441" i="8"/>
  <c r="E442" i="8"/>
  <c r="G442" i="8"/>
  <c r="E443" i="8"/>
  <c r="G443" i="8"/>
  <c r="E444" i="8"/>
  <c r="G444" i="8"/>
  <c r="E445" i="8"/>
  <c r="G445" i="8"/>
  <c r="E446" i="8"/>
  <c r="G446" i="8"/>
  <c r="E447" i="8"/>
  <c r="G447" i="8"/>
  <c r="E448" i="8"/>
  <c r="G448" i="8"/>
  <c r="E449" i="8"/>
  <c r="G449" i="8"/>
  <c r="E450" i="8"/>
  <c r="G450" i="8"/>
  <c r="E451" i="8"/>
  <c r="G451" i="8"/>
  <c r="E452" i="8"/>
  <c r="G452" i="8"/>
  <c r="E453" i="8"/>
  <c r="G453" i="8"/>
  <c r="E454" i="8"/>
  <c r="G454" i="8"/>
  <c r="E455" i="8"/>
  <c r="G455" i="8"/>
  <c r="E456" i="8"/>
  <c r="G456" i="8"/>
  <c r="E457" i="8"/>
  <c r="G457" i="8"/>
  <c r="E458" i="8"/>
  <c r="G458" i="8"/>
  <c r="E459" i="8"/>
  <c r="G459" i="8"/>
  <c r="E460" i="8"/>
  <c r="G460" i="8"/>
  <c r="E461" i="8"/>
  <c r="G461" i="8"/>
  <c r="E462" i="8"/>
  <c r="G462" i="8"/>
  <c r="E463" i="8"/>
  <c r="G463" i="8"/>
  <c r="E464" i="8"/>
  <c r="G464" i="8"/>
  <c r="E465" i="8"/>
  <c r="G465" i="8"/>
  <c r="E466" i="8"/>
  <c r="G466" i="8"/>
  <c r="E467" i="8"/>
  <c r="G467" i="8"/>
  <c r="E468" i="8"/>
  <c r="G468" i="8"/>
  <c r="E469" i="8"/>
  <c r="G469" i="8"/>
  <c r="E470" i="8"/>
  <c r="G470" i="8"/>
  <c r="E471" i="8"/>
  <c r="G471" i="8"/>
  <c r="E472" i="8"/>
  <c r="G472" i="8"/>
  <c r="E473" i="8"/>
  <c r="G473" i="8"/>
  <c r="E474" i="8"/>
  <c r="G474" i="8"/>
  <c r="E475" i="8"/>
  <c r="G475" i="8"/>
  <c r="E476" i="8"/>
  <c r="G476" i="8"/>
  <c r="E477" i="8"/>
  <c r="G477" i="8"/>
  <c r="E478" i="8"/>
  <c r="G478" i="8"/>
  <c r="E479" i="8"/>
  <c r="G479" i="8"/>
  <c r="E480" i="8"/>
  <c r="G480" i="8"/>
  <c r="E481" i="8"/>
  <c r="G481" i="8"/>
  <c r="E482" i="8"/>
  <c r="G482" i="8"/>
  <c r="E483" i="8"/>
  <c r="G483" i="8"/>
  <c r="E484" i="8"/>
  <c r="G484" i="8"/>
  <c r="E485" i="8"/>
  <c r="G485" i="8"/>
  <c r="E486" i="8"/>
  <c r="G486" i="8"/>
  <c r="E487" i="8"/>
  <c r="G487" i="8"/>
  <c r="E488" i="8"/>
  <c r="G488" i="8"/>
  <c r="E489" i="8"/>
  <c r="G489" i="8"/>
  <c r="E490" i="8"/>
  <c r="G490" i="8"/>
  <c r="E491" i="8"/>
  <c r="G491" i="8"/>
  <c r="E492" i="8"/>
  <c r="G492" i="8"/>
  <c r="E493" i="8"/>
  <c r="G493" i="8"/>
  <c r="E494" i="8"/>
  <c r="G494" i="8"/>
  <c r="E495" i="8"/>
  <c r="G495" i="8"/>
  <c r="E496" i="8"/>
  <c r="G496" i="8"/>
  <c r="E497" i="8"/>
  <c r="G497" i="8"/>
  <c r="E498" i="8"/>
  <c r="G498" i="8"/>
  <c r="E499" i="8"/>
  <c r="G499" i="8"/>
  <c r="E500" i="8"/>
  <c r="G500" i="8"/>
  <c r="E501" i="8"/>
  <c r="G501" i="8"/>
  <c r="E502" i="8"/>
  <c r="G502" i="8"/>
  <c r="E503" i="8"/>
  <c r="G503" i="8"/>
  <c r="E504" i="8"/>
  <c r="G504" i="8"/>
  <c r="E505" i="8"/>
  <c r="G505" i="8"/>
  <c r="E506" i="8"/>
  <c r="G506" i="8"/>
  <c r="E507" i="8"/>
  <c r="G507" i="8"/>
  <c r="E508" i="8"/>
  <c r="G508" i="8"/>
  <c r="E509" i="8"/>
  <c r="G509" i="8"/>
  <c r="E510" i="8"/>
  <c r="G510" i="8"/>
  <c r="E511" i="8"/>
  <c r="G511" i="8"/>
  <c r="E512" i="8"/>
  <c r="G512" i="8"/>
  <c r="E513" i="8"/>
  <c r="G513" i="8"/>
  <c r="E514" i="8"/>
  <c r="G514" i="8"/>
  <c r="E515" i="8"/>
  <c r="G515" i="8"/>
  <c r="E516" i="8"/>
  <c r="G516" i="8"/>
  <c r="E517" i="8"/>
  <c r="G517" i="8"/>
  <c r="E518" i="8"/>
  <c r="G518" i="8"/>
  <c r="E519" i="8"/>
  <c r="G519" i="8"/>
  <c r="E520" i="8"/>
  <c r="G520" i="8"/>
  <c r="E521" i="8"/>
  <c r="G521" i="8"/>
  <c r="E522" i="8"/>
  <c r="G522" i="8"/>
  <c r="E523" i="8"/>
  <c r="G523" i="8"/>
  <c r="E524" i="8"/>
  <c r="G524" i="8"/>
  <c r="E525" i="8"/>
  <c r="G525" i="8"/>
  <c r="E526" i="8"/>
  <c r="G526" i="8"/>
  <c r="E527" i="8"/>
  <c r="G527" i="8"/>
  <c r="E528" i="8"/>
  <c r="G528" i="8"/>
  <c r="E529" i="8"/>
  <c r="G529" i="8"/>
  <c r="E530" i="8"/>
  <c r="G530" i="8"/>
  <c r="E531" i="8"/>
  <c r="G531" i="8"/>
  <c r="E532" i="8"/>
  <c r="G532" i="8"/>
  <c r="E533" i="8"/>
  <c r="G533" i="8"/>
  <c r="E534" i="8"/>
  <c r="G534" i="8"/>
  <c r="E535" i="8"/>
  <c r="G535" i="8"/>
  <c r="E536" i="8"/>
  <c r="G536" i="8"/>
  <c r="E537" i="8"/>
  <c r="G537" i="8"/>
  <c r="E538" i="8"/>
  <c r="G538" i="8"/>
  <c r="E539" i="8"/>
  <c r="G539" i="8"/>
  <c r="E540" i="8"/>
  <c r="G540" i="8"/>
  <c r="E541" i="8"/>
  <c r="G541" i="8"/>
  <c r="E542" i="8"/>
  <c r="G542" i="8"/>
  <c r="E543" i="8"/>
  <c r="G543" i="8"/>
  <c r="E544" i="8"/>
  <c r="G544" i="8"/>
  <c r="E545" i="8"/>
  <c r="G545" i="8"/>
  <c r="E546" i="8"/>
  <c r="G546" i="8"/>
  <c r="E547" i="8"/>
  <c r="G547" i="8"/>
  <c r="E548" i="8"/>
  <c r="G548" i="8"/>
  <c r="E549" i="8"/>
  <c r="G549" i="8"/>
  <c r="E550" i="8"/>
  <c r="G550" i="8"/>
  <c r="E551" i="8"/>
  <c r="G551" i="8"/>
  <c r="E552" i="8"/>
  <c r="G552" i="8"/>
  <c r="E553" i="8"/>
  <c r="G553" i="8"/>
  <c r="E554" i="8"/>
  <c r="G554" i="8"/>
  <c r="E555" i="8"/>
  <c r="G555" i="8"/>
  <c r="E556" i="8"/>
  <c r="G556" i="8"/>
  <c r="E557" i="8"/>
  <c r="G557" i="8"/>
  <c r="E558" i="8"/>
  <c r="G558" i="8"/>
  <c r="E559" i="8"/>
  <c r="G559" i="8"/>
  <c r="E560" i="8"/>
  <c r="G560" i="8"/>
  <c r="E561" i="8"/>
  <c r="G561" i="8"/>
  <c r="E562" i="8"/>
  <c r="G562" i="8"/>
  <c r="E563" i="8"/>
  <c r="G563" i="8"/>
  <c r="E564" i="8"/>
  <c r="G564" i="8"/>
  <c r="E565" i="8"/>
  <c r="G565" i="8"/>
  <c r="E566" i="8"/>
  <c r="G566" i="8"/>
  <c r="E567" i="8"/>
  <c r="G567" i="8"/>
  <c r="E568" i="8"/>
  <c r="G568" i="8"/>
  <c r="E569" i="8"/>
  <c r="G569" i="8"/>
  <c r="E570" i="8"/>
  <c r="G570" i="8"/>
  <c r="E571" i="8"/>
  <c r="G571" i="8"/>
  <c r="E572" i="8"/>
  <c r="G572" i="8"/>
  <c r="E573" i="8"/>
  <c r="G573" i="8"/>
  <c r="E574" i="8"/>
  <c r="G574" i="8"/>
  <c r="E575" i="8"/>
  <c r="G575" i="8"/>
  <c r="E576" i="8"/>
  <c r="G576" i="8"/>
  <c r="E577" i="8"/>
  <c r="G577" i="8"/>
  <c r="E578" i="8"/>
  <c r="G578" i="8"/>
  <c r="E579" i="8"/>
  <c r="G579" i="8"/>
  <c r="E580" i="8"/>
  <c r="G580" i="8"/>
  <c r="E581" i="8"/>
  <c r="G581" i="8"/>
  <c r="E582" i="8"/>
  <c r="G582" i="8"/>
  <c r="E583" i="8"/>
  <c r="G583" i="8"/>
  <c r="E584" i="8"/>
  <c r="G584" i="8"/>
  <c r="E585" i="8"/>
  <c r="G585" i="8"/>
  <c r="E586" i="8"/>
  <c r="G586" i="8"/>
  <c r="E587" i="8"/>
  <c r="G587" i="8"/>
  <c r="E588" i="8"/>
  <c r="G588" i="8"/>
  <c r="E589" i="8"/>
  <c r="G589" i="8"/>
  <c r="E590" i="8"/>
  <c r="G590" i="8"/>
  <c r="E591" i="8"/>
  <c r="G591" i="8"/>
  <c r="E592" i="8"/>
  <c r="G592" i="8"/>
  <c r="E593" i="8"/>
  <c r="G593" i="8"/>
  <c r="E594" i="8"/>
  <c r="G594" i="8"/>
  <c r="E595" i="8"/>
  <c r="G595" i="8"/>
  <c r="E596" i="8"/>
  <c r="G596" i="8"/>
  <c r="E597" i="8"/>
  <c r="G597" i="8"/>
  <c r="E598" i="8"/>
  <c r="G598" i="8"/>
  <c r="E599" i="8"/>
  <c r="G599" i="8"/>
  <c r="E600" i="8"/>
  <c r="G600" i="8"/>
  <c r="E601" i="8"/>
  <c r="G601" i="8"/>
  <c r="E602" i="8"/>
  <c r="G602" i="8"/>
  <c r="E603" i="8"/>
  <c r="G603" i="8"/>
  <c r="E604" i="8"/>
  <c r="G604" i="8"/>
  <c r="E605" i="8"/>
  <c r="G605" i="8"/>
  <c r="E606" i="8"/>
  <c r="G606" i="8"/>
  <c r="E607" i="8"/>
  <c r="G607" i="8"/>
  <c r="E608" i="8"/>
  <c r="G608" i="8"/>
  <c r="E609" i="8"/>
  <c r="G609" i="8"/>
  <c r="E610" i="8"/>
  <c r="G610" i="8"/>
  <c r="E611" i="8"/>
  <c r="G611" i="8"/>
  <c r="E612" i="8"/>
  <c r="G612" i="8"/>
  <c r="E613" i="8"/>
  <c r="G613" i="8"/>
  <c r="E614" i="8"/>
  <c r="G614" i="8"/>
  <c r="E615" i="8"/>
  <c r="G615" i="8"/>
  <c r="E616" i="8"/>
  <c r="G616" i="8"/>
  <c r="E617" i="8"/>
  <c r="G617" i="8"/>
  <c r="E618" i="8"/>
  <c r="G618" i="8"/>
  <c r="E619" i="8"/>
  <c r="G619" i="8"/>
  <c r="E620" i="8"/>
  <c r="G620" i="8"/>
  <c r="E621" i="8"/>
  <c r="G621" i="8"/>
  <c r="E622" i="8"/>
  <c r="G622" i="8"/>
  <c r="E623" i="8"/>
  <c r="G623" i="8"/>
  <c r="E624" i="8"/>
  <c r="G624" i="8"/>
  <c r="E625" i="8"/>
  <c r="G625" i="8"/>
  <c r="E626" i="8"/>
  <c r="G626" i="8"/>
  <c r="E627" i="8"/>
  <c r="G627" i="8"/>
  <c r="E628" i="8"/>
  <c r="G628" i="8"/>
  <c r="E629" i="8"/>
  <c r="G629" i="8"/>
  <c r="E630" i="8"/>
  <c r="G630" i="8"/>
  <c r="E631" i="8"/>
  <c r="G631" i="8"/>
  <c r="E632" i="8"/>
  <c r="G632" i="8"/>
  <c r="E633" i="8"/>
  <c r="G633" i="8"/>
  <c r="E634" i="8"/>
  <c r="G634" i="8"/>
  <c r="E635" i="8"/>
  <c r="G635" i="8"/>
  <c r="E636" i="8"/>
  <c r="G636" i="8"/>
  <c r="E637" i="8"/>
  <c r="G637" i="8"/>
  <c r="E638" i="8"/>
  <c r="G638" i="8"/>
  <c r="E639" i="8"/>
  <c r="G639" i="8"/>
  <c r="E640" i="8"/>
  <c r="G640" i="8"/>
  <c r="E641" i="8"/>
  <c r="G641" i="8"/>
  <c r="E642" i="8"/>
  <c r="G642" i="8"/>
  <c r="E643" i="8"/>
  <c r="G643" i="8"/>
  <c r="E644" i="8"/>
  <c r="G644" i="8"/>
  <c r="E645" i="8"/>
  <c r="G645" i="8"/>
  <c r="E646" i="8"/>
  <c r="G646" i="8"/>
  <c r="E647" i="8"/>
  <c r="G647" i="8"/>
  <c r="E648" i="8"/>
  <c r="G648" i="8"/>
  <c r="E649" i="8"/>
  <c r="G649" i="8"/>
  <c r="E650" i="8"/>
  <c r="G650" i="8"/>
  <c r="E651" i="8"/>
  <c r="G651" i="8"/>
  <c r="E652" i="8"/>
  <c r="G652" i="8"/>
  <c r="E653" i="8"/>
  <c r="G653" i="8"/>
  <c r="E654" i="8"/>
  <c r="G654" i="8"/>
  <c r="E655" i="8"/>
  <c r="G655" i="8"/>
  <c r="E656" i="8"/>
  <c r="G656" i="8"/>
  <c r="E657" i="8"/>
  <c r="G657" i="8"/>
  <c r="E658" i="8"/>
  <c r="G658" i="8"/>
  <c r="E659" i="8"/>
  <c r="G659" i="8"/>
  <c r="E660" i="8"/>
  <c r="G660" i="8"/>
  <c r="E661" i="8"/>
  <c r="G661" i="8"/>
  <c r="E662" i="8"/>
  <c r="G662" i="8"/>
  <c r="E663" i="8"/>
  <c r="G663" i="8"/>
  <c r="E664" i="8"/>
  <c r="G664" i="8"/>
  <c r="E665" i="8"/>
  <c r="G665" i="8"/>
  <c r="E666" i="8"/>
  <c r="G666" i="8"/>
  <c r="E667" i="8"/>
  <c r="G667" i="8"/>
  <c r="E668" i="8"/>
  <c r="G668" i="8"/>
  <c r="E669" i="8"/>
  <c r="G669" i="8"/>
  <c r="E670" i="8"/>
  <c r="G670" i="8"/>
  <c r="E671" i="8"/>
  <c r="G671" i="8"/>
  <c r="E672" i="8"/>
  <c r="G672" i="8"/>
  <c r="E673" i="8"/>
  <c r="G673" i="8"/>
  <c r="E674" i="8"/>
  <c r="G674" i="8"/>
  <c r="E675" i="8"/>
  <c r="G675" i="8"/>
  <c r="E676" i="8"/>
  <c r="G676" i="8"/>
  <c r="E677" i="8"/>
  <c r="G677" i="8"/>
  <c r="E678" i="8"/>
  <c r="G678" i="8"/>
  <c r="E679" i="8"/>
  <c r="G679" i="8"/>
  <c r="E680" i="8"/>
  <c r="G680" i="8"/>
  <c r="E681" i="8"/>
  <c r="G681" i="8"/>
  <c r="E682" i="8"/>
  <c r="G682" i="8"/>
  <c r="E683" i="8"/>
  <c r="G683" i="8"/>
  <c r="E684" i="8"/>
  <c r="G684" i="8"/>
  <c r="E685" i="8"/>
  <c r="G685" i="8"/>
  <c r="E686" i="8"/>
  <c r="G686" i="8"/>
  <c r="E687" i="8"/>
  <c r="G687" i="8"/>
  <c r="E688" i="8"/>
  <c r="G688" i="8"/>
  <c r="E689" i="8"/>
  <c r="G689" i="8"/>
  <c r="E690" i="8"/>
  <c r="G690" i="8"/>
  <c r="E691" i="8"/>
  <c r="G691" i="8"/>
  <c r="E692" i="8"/>
  <c r="G692" i="8"/>
  <c r="E693" i="8"/>
  <c r="G693" i="8"/>
  <c r="E694" i="8"/>
  <c r="G694" i="8"/>
  <c r="E695" i="8"/>
  <c r="G695" i="8"/>
  <c r="E696" i="8"/>
  <c r="G696" i="8"/>
  <c r="E697" i="8"/>
  <c r="G697" i="8"/>
  <c r="E698" i="8"/>
  <c r="G698" i="8"/>
  <c r="E699" i="8"/>
  <c r="G699" i="8"/>
  <c r="E700" i="8"/>
  <c r="G700" i="8"/>
  <c r="E701" i="8"/>
  <c r="G701" i="8"/>
  <c r="E702" i="8"/>
  <c r="G702" i="8"/>
  <c r="E703" i="8"/>
  <c r="G703" i="8"/>
  <c r="E704" i="8"/>
  <c r="G704" i="8"/>
  <c r="E705" i="8"/>
  <c r="G705" i="8"/>
  <c r="E706" i="8"/>
  <c r="G706" i="8"/>
  <c r="E707" i="8"/>
  <c r="G707" i="8"/>
  <c r="E708" i="8"/>
  <c r="G708" i="8"/>
  <c r="E709" i="8"/>
  <c r="G709" i="8"/>
  <c r="E710" i="8"/>
  <c r="G710" i="8"/>
  <c r="E711" i="8"/>
  <c r="G711" i="8"/>
  <c r="E712" i="8"/>
  <c r="G712" i="8"/>
  <c r="E713" i="8"/>
  <c r="G713" i="8"/>
  <c r="E714" i="8"/>
  <c r="G714" i="8"/>
  <c r="E715" i="8"/>
  <c r="G715" i="8"/>
  <c r="E716" i="8"/>
  <c r="G716" i="8"/>
  <c r="E717" i="8"/>
  <c r="G717" i="8"/>
  <c r="E718" i="8"/>
  <c r="G718" i="8"/>
  <c r="E719" i="8"/>
  <c r="G719" i="8"/>
  <c r="E720" i="8"/>
  <c r="G720" i="8"/>
  <c r="E721" i="8"/>
  <c r="G721" i="8"/>
  <c r="E722" i="8"/>
  <c r="G722" i="8"/>
  <c r="E723" i="8"/>
  <c r="G723" i="8"/>
  <c r="E724" i="8"/>
  <c r="G724" i="8"/>
  <c r="E725" i="8"/>
  <c r="G725" i="8"/>
  <c r="E726" i="8"/>
  <c r="G726" i="8"/>
  <c r="E727" i="8"/>
  <c r="G727" i="8"/>
  <c r="E728" i="8"/>
  <c r="G728" i="8"/>
  <c r="E729" i="8"/>
  <c r="G729" i="8"/>
  <c r="E730" i="8"/>
  <c r="G730" i="8"/>
  <c r="E731" i="8"/>
  <c r="G731" i="8"/>
  <c r="E732" i="8"/>
  <c r="G732" i="8"/>
  <c r="E733" i="8"/>
  <c r="G733" i="8"/>
  <c r="E734" i="8"/>
  <c r="G734" i="8"/>
  <c r="E735" i="8"/>
  <c r="G735" i="8"/>
  <c r="E736" i="8"/>
  <c r="G736" i="8"/>
  <c r="E737" i="8"/>
  <c r="G737" i="8"/>
  <c r="E738" i="8"/>
  <c r="G738" i="8"/>
  <c r="E739" i="8"/>
  <c r="G739" i="8"/>
  <c r="E740" i="8"/>
  <c r="G740" i="8"/>
  <c r="E741" i="8"/>
  <c r="G741" i="8"/>
  <c r="E742" i="8"/>
  <c r="G742" i="8"/>
  <c r="E743" i="8"/>
  <c r="G743" i="8"/>
  <c r="E744" i="8"/>
  <c r="G744" i="8"/>
  <c r="E745" i="8"/>
  <c r="G745" i="8"/>
  <c r="E746" i="8"/>
  <c r="G746" i="8"/>
  <c r="E747" i="8"/>
  <c r="G747" i="8"/>
  <c r="E748" i="8"/>
  <c r="G748" i="8"/>
  <c r="E749" i="8"/>
  <c r="G749" i="8"/>
  <c r="E750" i="8"/>
  <c r="G750" i="8"/>
  <c r="E751" i="8"/>
  <c r="G751" i="8"/>
  <c r="E752" i="8"/>
  <c r="G752" i="8"/>
  <c r="E753" i="8"/>
  <c r="G753" i="8"/>
  <c r="E754" i="8"/>
  <c r="G754" i="8"/>
  <c r="E755" i="8"/>
  <c r="G755" i="8"/>
  <c r="E756" i="8"/>
  <c r="G756" i="8"/>
  <c r="E757" i="8"/>
  <c r="G757" i="8"/>
  <c r="E758" i="8"/>
  <c r="G758" i="8"/>
  <c r="E759" i="8"/>
  <c r="G759" i="8"/>
  <c r="E760" i="8"/>
  <c r="G760" i="8"/>
  <c r="E761" i="8"/>
  <c r="G761" i="8"/>
  <c r="E762" i="8"/>
  <c r="G762" i="8"/>
  <c r="E763" i="8"/>
  <c r="G763" i="8"/>
  <c r="E764" i="8"/>
  <c r="G764" i="8"/>
  <c r="E765" i="8"/>
  <c r="G765" i="8"/>
  <c r="E766" i="8"/>
  <c r="G766" i="8"/>
  <c r="E767" i="8"/>
  <c r="G767" i="8"/>
  <c r="E768" i="8"/>
  <c r="G768" i="8"/>
  <c r="E769" i="8"/>
  <c r="G769" i="8"/>
  <c r="E770" i="8"/>
  <c r="G770" i="8"/>
  <c r="E771" i="8"/>
  <c r="G771" i="8"/>
  <c r="E772" i="8"/>
  <c r="G772" i="8"/>
  <c r="E773" i="8"/>
  <c r="G773" i="8"/>
  <c r="E774" i="8"/>
  <c r="G774" i="8"/>
  <c r="E775" i="8"/>
  <c r="G775" i="8"/>
  <c r="E776" i="8"/>
  <c r="G776" i="8"/>
  <c r="E777" i="8"/>
  <c r="G777" i="8"/>
  <c r="E778" i="8"/>
  <c r="G778" i="8"/>
  <c r="E779" i="8"/>
  <c r="G779" i="8"/>
  <c r="E780" i="8"/>
  <c r="G780" i="8"/>
  <c r="E781" i="8"/>
  <c r="G781" i="8"/>
  <c r="E782" i="8"/>
  <c r="G782" i="8"/>
  <c r="E783" i="8"/>
  <c r="G783" i="8"/>
  <c r="E784" i="8"/>
  <c r="G784" i="8"/>
  <c r="E785" i="8"/>
  <c r="G785" i="8"/>
  <c r="E786" i="8"/>
  <c r="G786" i="8"/>
  <c r="E787" i="8"/>
  <c r="G787" i="8"/>
  <c r="E788" i="8"/>
  <c r="G788" i="8"/>
  <c r="E789" i="8"/>
  <c r="G789" i="8"/>
  <c r="E790" i="8"/>
  <c r="G790" i="8"/>
  <c r="E791" i="8"/>
  <c r="G791" i="8"/>
  <c r="E792" i="8"/>
  <c r="G792" i="8"/>
  <c r="E793" i="8"/>
  <c r="G793" i="8"/>
  <c r="E794" i="8"/>
  <c r="G794" i="8"/>
  <c r="E795" i="8"/>
  <c r="G795" i="8"/>
  <c r="E796" i="8"/>
  <c r="G796" i="8"/>
  <c r="E797" i="8"/>
  <c r="G797" i="8"/>
  <c r="E798" i="8"/>
  <c r="G798" i="8"/>
  <c r="E799" i="8"/>
  <c r="G799" i="8"/>
  <c r="E800" i="8"/>
  <c r="G800" i="8"/>
  <c r="E801" i="8"/>
  <c r="G801" i="8"/>
  <c r="E802" i="8"/>
  <c r="G802" i="8"/>
  <c r="E803" i="8"/>
  <c r="G803" i="8"/>
  <c r="E804" i="8"/>
  <c r="G804" i="8"/>
  <c r="E805" i="8"/>
  <c r="G805" i="8"/>
  <c r="E806" i="8"/>
  <c r="G806" i="8"/>
  <c r="E807" i="8"/>
  <c r="G807" i="8"/>
  <c r="E808" i="8"/>
  <c r="G808" i="8"/>
  <c r="E809" i="8"/>
  <c r="G809" i="8"/>
  <c r="E810" i="8"/>
  <c r="G810" i="8"/>
  <c r="E811" i="8"/>
  <c r="G811" i="8"/>
  <c r="E812" i="8"/>
  <c r="G812" i="8"/>
  <c r="E813" i="8"/>
  <c r="G813" i="8"/>
  <c r="E814" i="8"/>
  <c r="G814" i="8"/>
  <c r="E815" i="8"/>
  <c r="G815" i="8"/>
  <c r="E816" i="8"/>
  <c r="G816" i="8"/>
  <c r="E817" i="8"/>
  <c r="G817" i="8"/>
  <c r="E818" i="8"/>
  <c r="G818" i="8"/>
  <c r="E819" i="8"/>
  <c r="G819" i="8"/>
  <c r="E820" i="8"/>
  <c r="G820" i="8"/>
  <c r="E821" i="8"/>
  <c r="G821" i="8"/>
  <c r="E822" i="8"/>
  <c r="G822" i="8"/>
  <c r="E823" i="8"/>
  <c r="G823" i="8"/>
  <c r="E824" i="8"/>
  <c r="G824" i="8"/>
  <c r="E825" i="8"/>
  <c r="G825" i="8"/>
  <c r="E826" i="8"/>
  <c r="G826" i="8"/>
  <c r="E827" i="8"/>
  <c r="G827" i="8"/>
  <c r="E828" i="8"/>
  <c r="G828" i="8"/>
  <c r="E829" i="8"/>
  <c r="G829" i="8"/>
  <c r="E830" i="8"/>
  <c r="G830" i="8"/>
  <c r="E831" i="8"/>
  <c r="G831" i="8"/>
  <c r="E832" i="8"/>
  <c r="G832" i="8"/>
  <c r="E833" i="8"/>
  <c r="G833" i="8"/>
  <c r="E834" i="8"/>
  <c r="G834" i="8"/>
  <c r="E835" i="8"/>
  <c r="G835" i="8"/>
  <c r="E836" i="8"/>
  <c r="G836" i="8"/>
  <c r="E837" i="8"/>
  <c r="G837" i="8"/>
  <c r="E838" i="8"/>
  <c r="G838" i="8"/>
  <c r="E839" i="8"/>
  <c r="G839" i="8"/>
  <c r="E840" i="8"/>
  <c r="G840" i="8"/>
  <c r="E841" i="8"/>
  <c r="G841" i="8"/>
  <c r="E842" i="8"/>
  <c r="G842" i="8"/>
  <c r="E843" i="8"/>
  <c r="G843" i="8"/>
  <c r="E844" i="8"/>
  <c r="G844" i="8"/>
  <c r="E845" i="8"/>
  <c r="G845" i="8"/>
  <c r="E846" i="8"/>
  <c r="G846" i="8"/>
  <c r="E847" i="8"/>
  <c r="G847" i="8"/>
  <c r="E848" i="8"/>
  <c r="G848" i="8"/>
  <c r="E849" i="8"/>
  <c r="G849" i="8"/>
  <c r="E850" i="8"/>
  <c r="G850" i="8"/>
  <c r="E851" i="8"/>
  <c r="G851" i="8"/>
  <c r="E852" i="8"/>
  <c r="G852" i="8"/>
  <c r="E853" i="8"/>
  <c r="G853" i="8"/>
  <c r="E854" i="8"/>
  <c r="G854" i="8"/>
  <c r="E855" i="8"/>
  <c r="G855" i="8"/>
  <c r="E856" i="8"/>
  <c r="G856" i="8"/>
  <c r="E857" i="8"/>
  <c r="G857" i="8"/>
  <c r="E858" i="8"/>
  <c r="G858" i="8"/>
  <c r="E859" i="8"/>
  <c r="G859" i="8"/>
  <c r="E860" i="8"/>
  <c r="G860" i="8"/>
  <c r="E861" i="8"/>
  <c r="G861" i="8"/>
  <c r="E862" i="8"/>
  <c r="G862" i="8"/>
  <c r="E863" i="8"/>
  <c r="G863" i="8"/>
  <c r="E864" i="8"/>
  <c r="G864" i="8"/>
  <c r="E865" i="8"/>
  <c r="G865" i="8"/>
  <c r="E866" i="8"/>
  <c r="G866" i="8"/>
  <c r="E867" i="8"/>
  <c r="G867" i="8"/>
  <c r="E868" i="8"/>
  <c r="G868" i="8"/>
  <c r="E869" i="8"/>
  <c r="G869" i="8"/>
  <c r="E870" i="8"/>
  <c r="G870" i="8"/>
  <c r="E871" i="8"/>
  <c r="G871" i="8"/>
  <c r="E872" i="8"/>
  <c r="G872" i="8"/>
  <c r="E873" i="8"/>
  <c r="G873" i="8"/>
  <c r="E874" i="8"/>
  <c r="G874" i="8"/>
  <c r="E875" i="8"/>
  <c r="G875" i="8"/>
  <c r="E876" i="8"/>
  <c r="G876" i="8"/>
  <c r="E877" i="8"/>
  <c r="G877" i="8"/>
  <c r="E878" i="8"/>
  <c r="G878" i="8"/>
  <c r="E879" i="8"/>
  <c r="G879" i="8"/>
  <c r="E880" i="8"/>
  <c r="G880" i="8"/>
  <c r="E881" i="8"/>
  <c r="G881" i="8"/>
  <c r="E882" i="8"/>
  <c r="G882" i="8"/>
  <c r="E883" i="8"/>
  <c r="G883" i="8"/>
  <c r="E884" i="8"/>
  <c r="G884" i="8"/>
  <c r="E885" i="8"/>
  <c r="G885" i="8"/>
  <c r="E886" i="8"/>
  <c r="G886" i="8"/>
  <c r="E887" i="8"/>
  <c r="G887" i="8"/>
  <c r="E888" i="8"/>
  <c r="G888" i="8"/>
  <c r="E889" i="8"/>
  <c r="G889" i="8"/>
  <c r="E890" i="8"/>
  <c r="G890" i="8"/>
  <c r="E891" i="8"/>
  <c r="G891" i="8"/>
  <c r="E892" i="8"/>
  <c r="G892" i="8"/>
  <c r="E893" i="8"/>
  <c r="G893" i="8"/>
  <c r="E894" i="8"/>
  <c r="G894" i="8"/>
  <c r="E895" i="8"/>
  <c r="G895" i="8"/>
  <c r="E896" i="8"/>
  <c r="G896" i="8"/>
  <c r="E897" i="8"/>
  <c r="G897" i="8"/>
  <c r="E898" i="8"/>
  <c r="G898" i="8"/>
  <c r="E899" i="8"/>
  <c r="G899" i="8"/>
  <c r="E900" i="8"/>
  <c r="G900" i="8"/>
  <c r="E901" i="8"/>
  <c r="G901" i="8"/>
  <c r="E902" i="8"/>
  <c r="G902" i="8"/>
  <c r="E903" i="8"/>
  <c r="G903" i="8"/>
  <c r="E904" i="8"/>
  <c r="G904" i="8"/>
  <c r="E905" i="8"/>
  <c r="G905" i="8"/>
  <c r="E906" i="8"/>
  <c r="G906" i="8"/>
  <c r="E907" i="8"/>
  <c r="G907" i="8"/>
  <c r="E908" i="8"/>
  <c r="G908" i="8"/>
  <c r="E909" i="8"/>
  <c r="G909" i="8"/>
  <c r="E910" i="8"/>
  <c r="G910" i="8"/>
  <c r="E911" i="8"/>
  <c r="G911" i="8"/>
  <c r="E912" i="8"/>
  <c r="G912" i="8"/>
  <c r="E913" i="8"/>
  <c r="G913" i="8"/>
  <c r="E914" i="8"/>
  <c r="G914" i="8"/>
  <c r="E915" i="8"/>
  <c r="G915" i="8"/>
  <c r="E916" i="8"/>
  <c r="G916" i="8"/>
  <c r="E917" i="8"/>
  <c r="G917" i="8"/>
  <c r="E918" i="8"/>
  <c r="G918" i="8"/>
  <c r="E919" i="8"/>
  <c r="G919" i="8"/>
  <c r="E920" i="8"/>
  <c r="G920" i="8"/>
  <c r="E921" i="8"/>
  <c r="G921" i="8"/>
  <c r="E922" i="8"/>
  <c r="G922" i="8"/>
  <c r="E923" i="8"/>
  <c r="G923" i="8"/>
  <c r="E924" i="8"/>
  <c r="G924" i="8"/>
  <c r="E925" i="8"/>
  <c r="G925" i="8"/>
  <c r="E926" i="8"/>
  <c r="G926" i="8"/>
  <c r="E927" i="8"/>
  <c r="G927" i="8"/>
  <c r="E928" i="8"/>
  <c r="G928" i="8"/>
  <c r="E929" i="8"/>
  <c r="G929" i="8"/>
  <c r="E930" i="8"/>
  <c r="G930" i="8"/>
  <c r="E931" i="8"/>
  <c r="G931" i="8"/>
  <c r="E932" i="8"/>
  <c r="G932" i="8"/>
  <c r="E933" i="8"/>
  <c r="G933" i="8"/>
  <c r="E934" i="8"/>
  <c r="G934" i="8"/>
  <c r="E935" i="8"/>
  <c r="G935" i="8"/>
  <c r="E936" i="8"/>
  <c r="G936" i="8"/>
  <c r="E937" i="8"/>
  <c r="G937" i="8"/>
  <c r="E938" i="8"/>
  <c r="G938" i="8"/>
  <c r="E939" i="8"/>
  <c r="G939" i="8"/>
  <c r="E940" i="8"/>
  <c r="G940" i="8"/>
  <c r="E941" i="8"/>
  <c r="G941" i="8"/>
  <c r="E942" i="8"/>
  <c r="G942" i="8"/>
  <c r="E943" i="8"/>
  <c r="G943" i="8"/>
  <c r="E944" i="8"/>
  <c r="G944" i="8"/>
  <c r="E945" i="8"/>
  <c r="G945" i="8"/>
  <c r="E946" i="8"/>
  <c r="G946" i="8"/>
  <c r="E947" i="8"/>
  <c r="G947" i="8"/>
  <c r="E948" i="8"/>
  <c r="G948" i="8"/>
  <c r="E949" i="8"/>
  <c r="G949" i="8"/>
  <c r="E950" i="8"/>
  <c r="G950" i="8"/>
  <c r="E951" i="8"/>
  <c r="G951" i="8"/>
  <c r="E952" i="8"/>
  <c r="G952" i="8"/>
  <c r="E953" i="8"/>
  <c r="G953" i="8"/>
  <c r="E954" i="8"/>
  <c r="G954" i="8"/>
  <c r="E955" i="8"/>
  <c r="G955" i="8"/>
  <c r="E956" i="8"/>
  <c r="G956" i="8"/>
  <c r="E957" i="8"/>
  <c r="G957" i="8"/>
  <c r="E958" i="8"/>
  <c r="G958" i="8"/>
  <c r="E959" i="8"/>
  <c r="G959" i="8"/>
  <c r="E960" i="8"/>
  <c r="G960" i="8"/>
  <c r="E961" i="8"/>
  <c r="G961" i="8"/>
  <c r="E962" i="8"/>
  <c r="G962" i="8"/>
  <c r="E963" i="8"/>
  <c r="G963" i="8"/>
  <c r="E964" i="8"/>
  <c r="G964" i="8"/>
  <c r="E965" i="8"/>
  <c r="G965" i="8"/>
  <c r="E966" i="8"/>
  <c r="G966" i="8"/>
  <c r="E967" i="8"/>
  <c r="G967" i="8"/>
  <c r="E968" i="8"/>
  <c r="G968" i="8"/>
  <c r="E969" i="8"/>
  <c r="G969" i="8"/>
  <c r="E970" i="8"/>
  <c r="G970" i="8"/>
  <c r="E971" i="8"/>
  <c r="G971" i="8"/>
  <c r="E972" i="8"/>
  <c r="G972" i="8"/>
  <c r="E973" i="8"/>
  <c r="G973" i="8"/>
  <c r="E974" i="8"/>
  <c r="G974" i="8"/>
  <c r="E975" i="8"/>
  <c r="G975" i="8"/>
  <c r="E976" i="8"/>
  <c r="G976" i="8"/>
  <c r="E977" i="8"/>
  <c r="G977" i="8"/>
  <c r="E978" i="8"/>
  <c r="G978" i="8"/>
  <c r="E979" i="8"/>
  <c r="G979" i="8"/>
  <c r="E980" i="8"/>
  <c r="G980" i="8"/>
  <c r="E981" i="8"/>
  <c r="G981" i="8"/>
  <c r="E982" i="8"/>
  <c r="G982" i="8"/>
  <c r="E983" i="8"/>
  <c r="G983" i="8"/>
  <c r="E984" i="8"/>
  <c r="G984" i="8"/>
  <c r="E985" i="8"/>
  <c r="G985" i="8"/>
  <c r="E986" i="8"/>
  <c r="G986" i="8"/>
  <c r="E987" i="8"/>
  <c r="G987" i="8"/>
  <c r="E988" i="8"/>
  <c r="G988" i="8"/>
  <c r="E989" i="8"/>
  <c r="G989" i="8"/>
  <c r="E990" i="8"/>
  <c r="G990" i="8"/>
  <c r="E991" i="8"/>
  <c r="G991" i="8"/>
  <c r="E992" i="8"/>
  <c r="G992" i="8"/>
  <c r="E993" i="8"/>
  <c r="G993" i="8"/>
  <c r="E994" i="8"/>
  <c r="G994" i="8"/>
  <c r="E995" i="8"/>
  <c r="G995" i="8"/>
  <c r="E996" i="8"/>
  <c r="G996" i="8"/>
  <c r="E997" i="8"/>
  <c r="G997" i="8"/>
  <c r="E998" i="8"/>
  <c r="G998" i="8"/>
  <c r="E999" i="8"/>
  <c r="G999" i="8"/>
  <c r="E1000" i="8"/>
  <c r="G1000" i="8"/>
  <c r="E1001" i="8"/>
  <c r="G1001" i="8"/>
  <c r="E1002" i="8"/>
  <c r="G1002" i="8"/>
  <c r="E1003" i="8"/>
  <c r="G1003" i="8"/>
  <c r="E1004" i="8"/>
  <c r="G1004" i="8"/>
  <c r="E1005" i="8"/>
  <c r="G1005" i="8"/>
  <c r="E1006" i="8"/>
  <c r="G1006" i="8"/>
  <c r="E1007" i="8"/>
  <c r="G1007" i="8"/>
  <c r="E1008" i="8"/>
  <c r="G1008" i="8"/>
  <c r="E1009" i="8"/>
  <c r="G1009" i="8"/>
  <c r="E1010" i="8"/>
  <c r="G1010" i="8"/>
  <c r="E1011" i="8"/>
  <c r="G1011" i="8"/>
  <c r="E1012" i="8"/>
  <c r="G1012" i="8"/>
  <c r="E1013" i="8"/>
  <c r="G1013" i="8"/>
  <c r="E1014" i="8"/>
  <c r="G1014" i="8"/>
  <c r="E1015" i="8"/>
  <c r="G1015" i="8"/>
  <c r="E1016" i="8"/>
  <c r="G1016" i="8"/>
  <c r="E1017" i="8"/>
  <c r="G1017" i="8"/>
  <c r="E1018" i="8"/>
  <c r="G1018" i="8"/>
  <c r="E1019" i="8"/>
  <c r="G1019" i="8"/>
  <c r="E1020" i="8"/>
  <c r="G1020" i="8"/>
  <c r="E1021" i="8"/>
  <c r="G1021" i="8"/>
  <c r="E1022" i="8"/>
  <c r="G1022" i="8"/>
  <c r="E1023" i="8"/>
  <c r="G1023" i="8"/>
  <c r="E1024" i="8"/>
  <c r="G1024" i="8"/>
  <c r="E1025" i="8"/>
  <c r="G1025" i="8"/>
  <c r="E1026" i="8"/>
  <c r="G1026" i="8"/>
  <c r="E1027" i="8"/>
  <c r="G1027" i="8"/>
  <c r="E1028" i="8"/>
  <c r="G1028" i="8"/>
  <c r="E1029" i="8"/>
  <c r="G1029" i="8"/>
  <c r="E1030" i="8"/>
  <c r="G1030" i="8"/>
  <c r="E1031" i="8"/>
  <c r="G1031" i="8"/>
  <c r="E1032" i="8"/>
  <c r="G1032" i="8"/>
  <c r="E1033" i="8"/>
  <c r="G1033" i="8"/>
  <c r="E1034" i="8"/>
  <c r="G1034" i="8"/>
  <c r="E1035" i="8"/>
  <c r="G1035" i="8"/>
  <c r="E1036" i="8"/>
  <c r="G1036" i="8"/>
  <c r="E1037" i="8"/>
  <c r="G1037" i="8"/>
  <c r="E1038" i="8"/>
  <c r="G1038" i="8"/>
  <c r="E1039" i="8"/>
  <c r="G1039" i="8"/>
  <c r="E1040" i="8"/>
  <c r="G1040" i="8"/>
  <c r="E1041" i="8"/>
  <c r="G1041" i="8"/>
  <c r="E1042" i="8"/>
  <c r="G1042" i="8"/>
  <c r="E1043" i="8"/>
  <c r="G1043" i="8"/>
  <c r="E1044" i="8"/>
  <c r="G1044" i="8"/>
  <c r="E1045" i="8"/>
  <c r="G1045" i="8"/>
  <c r="E1046" i="8"/>
  <c r="G1046" i="8"/>
  <c r="E1047" i="8"/>
  <c r="G1047" i="8"/>
  <c r="E1048" i="8"/>
  <c r="G1048" i="8"/>
  <c r="E1049" i="8"/>
  <c r="G1049" i="8"/>
  <c r="E1050" i="8"/>
  <c r="G1050" i="8"/>
  <c r="E1051" i="8"/>
  <c r="G1051" i="8"/>
  <c r="E1052" i="8"/>
  <c r="G1052" i="8"/>
  <c r="E1053" i="8"/>
  <c r="G1053" i="8"/>
  <c r="E1054" i="8"/>
  <c r="G1054" i="8"/>
  <c r="E1055" i="8"/>
  <c r="G1055" i="8"/>
  <c r="E1056" i="8"/>
  <c r="G1056" i="8"/>
  <c r="E1057" i="8"/>
  <c r="G1057" i="8"/>
  <c r="E1058" i="8"/>
  <c r="G1058" i="8"/>
  <c r="E1059" i="8"/>
  <c r="G1059" i="8"/>
  <c r="E1060" i="8"/>
  <c r="G1060" i="8"/>
  <c r="E1061" i="8"/>
  <c r="G1061" i="8"/>
  <c r="E1062" i="8"/>
  <c r="G1062" i="8"/>
  <c r="E1063" i="8"/>
  <c r="G1063" i="8"/>
  <c r="E1064" i="8"/>
  <c r="G1064" i="8"/>
  <c r="E1065" i="8"/>
  <c r="G1065" i="8"/>
  <c r="E1066" i="8"/>
  <c r="G1066" i="8"/>
  <c r="E1067" i="8"/>
  <c r="G1067" i="8"/>
  <c r="E1068" i="8"/>
  <c r="G1068" i="8"/>
  <c r="E1069" i="8"/>
  <c r="G1069" i="8"/>
  <c r="E1070" i="8"/>
  <c r="G1070" i="8"/>
  <c r="E1071" i="8"/>
  <c r="G1071" i="8"/>
  <c r="E1072" i="8"/>
  <c r="G1072" i="8"/>
  <c r="E1073" i="8"/>
  <c r="G1073" i="8"/>
  <c r="E1074" i="8"/>
  <c r="G1074" i="8"/>
  <c r="E1075" i="8"/>
  <c r="G1075" i="8"/>
  <c r="E1076" i="8"/>
  <c r="G1076" i="8"/>
  <c r="E1077" i="8"/>
  <c r="G1077" i="8"/>
  <c r="E1078" i="8"/>
  <c r="G1078" i="8"/>
  <c r="E1079" i="8"/>
  <c r="G1079" i="8"/>
  <c r="E1080" i="8"/>
  <c r="G1080" i="8"/>
  <c r="E1081" i="8"/>
  <c r="G1081" i="8"/>
  <c r="E1082" i="8"/>
  <c r="G1082" i="8"/>
  <c r="E1083" i="8"/>
  <c r="G1083" i="8"/>
  <c r="E1084" i="8"/>
  <c r="G1084" i="8"/>
  <c r="E1085" i="8"/>
  <c r="G1085" i="8"/>
  <c r="E1086" i="8"/>
  <c r="G1086" i="8"/>
  <c r="E1087" i="8"/>
  <c r="G1087" i="8"/>
  <c r="E1088" i="8"/>
  <c r="G1088" i="8"/>
  <c r="E1089" i="8"/>
  <c r="G1089" i="8"/>
  <c r="E1090" i="8"/>
  <c r="G1090" i="8"/>
  <c r="E1091" i="8"/>
  <c r="G1091" i="8"/>
  <c r="E1092" i="8"/>
  <c r="G1092" i="8"/>
  <c r="E1093" i="8"/>
  <c r="G1093" i="8"/>
  <c r="E1094" i="8"/>
  <c r="G1094" i="8"/>
  <c r="E1095" i="8"/>
  <c r="G1095" i="8"/>
  <c r="E1096" i="8"/>
  <c r="G1096" i="8"/>
  <c r="E1097" i="8"/>
  <c r="G1097" i="8"/>
  <c r="E1098" i="8"/>
  <c r="G1098" i="8"/>
  <c r="E1099" i="8"/>
  <c r="G1099" i="8"/>
  <c r="E1100" i="8"/>
  <c r="G1100" i="8"/>
  <c r="E1101" i="8"/>
  <c r="G1101" i="8"/>
  <c r="E1102" i="8"/>
  <c r="G1102" i="8"/>
  <c r="E1103" i="8"/>
  <c r="G1103" i="8"/>
  <c r="E1104" i="8"/>
  <c r="G1104" i="8"/>
  <c r="E1105" i="8"/>
  <c r="G1105" i="8"/>
  <c r="E1106" i="8"/>
  <c r="G1106" i="8"/>
  <c r="E1107" i="8"/>
  <c r="G1107" i="8"/>
  <c r="E1108" i="8"/>
  <c r="G1108" i="8"/>
  <c r="E1109" i="8"/>
  <c r="G1109" i="8"/>
  <c r="E1110" i="8"/>
  <c r="G1110" i="8"/>
  <c r="E1111" i="8"/>
  <c r="G1111" i="8"/>
  <c r="E1112" i="8"/>
  <c r="G1112" i="8"/>
  <c r="E1113" i="8"/>
  <c r="G1113" i="8"/>
  <c r="E1114" i="8"/>
  <c r="G1114" i="8"/>
  <c r="E1115" i="8"/>
  <c r="G1115" i="8"/>
  <c r="E1116" i="8"/>
  <c r="G1116" i="8"/>
  <c r="E1117" i="8"/>
  <c r="G1117" i="8"/>
  <c r="E1118" i="8"/>
  <c r="G1118" i="8"/>
  <c r="E1119" i="8"/>
  <c r="G1119" i="8"/>
  <c r="E1120" i="8"/>
  <c r="G1120" i="8"/>
  <c r="E1121" i="8"/>
  <c r="G1121" i="8"/>
  <c r="E1122" i="8"/>
  <c r="G1122" i="8"/>
  <c r="E1123" i="8"/>
  <c r="G1123" i="8"/>
  <c r="E1124" i="8"/>
  <c r="G1124" i="8"/>
  <c r="E1125" i="8"/>
  <c r="G1125" i="8"/>
  <c r="E1126" i="8"/>
  <c r="G1126" i="8"/>
  <c r="E1127" i="8"/>
  <c r="G1127" i="8"/>
  <c r="E1128" i="8"/>
  <c r="G1128" i="8"/>
  <c r="E1129" i="8"/>
  <c r="G1129" i="8"/>
  <c r="E1130" i="8"/>
  <c r="G1130" i="8"/>
  <c r="E1131" i="8"/>
  <c r="G1131" i="8"/>
  <c r="E1132" i="8"/>
  <c r="G1132" i="8"/>
  <c r="E1133" i="8"/>
  <c r="G1133" i="8"/>
  <c r="E1134" i="8"/>
  <c r="G1134" i="8"/>
  <c r="E1135" i="8"/>
  <c r="G1135" i="8"/>
  <c r="E1136" i="8"/>
  <c r="G1136" i="8"/>
  <c r="E1137" i="8"/>
  <c r="G1137" i="8"/>
  <c r="E1138" i="8"/>
  <c r="G1138" i="8"/>
  <c r="E1139" i="8"/>
  <c r="G1139" i="8"/>
  <c r="E1140" i="8"/>
  <c r="G1140" i="8"/>
  <c r="E1141" i="8"/>
  <c r="G1141" i="8"/>
  <c r="E1142" i="8"/>
  <c r="G1142" i="8"/>
  <c r="E1143" i="8"/>
  <c r="G1143" i="8"/>
  <c r="E1144" i="8"/>
  <c r="G1144" i="8"/>
  <c r="E1145" i="8"/>
  <c r="G1145" i="8"/>
  <c r="E1146" i="8"/>
  <c r="G1146" i="8"/>
  <c r="E1147" i="8"/>
  <c r="G1147" i="8"/>
  <c r="E1148" i="8"/>
  <c r="G1148" i="8"/>
  <c r="E1149" i="8"/>
  <c r="G1149" i="8"/>
  <c r="E1150" i="8"/>
  <c r="G1150" i="8"/>
  <c r="E1151" i="8"/>
  <c r="G1151" i="8"/>
  <c r="E1152" i="8"/>
  <c r="G1152" i="8"/>
  <c r="E1153" i="8"/>
  <c r="G1153" i="8"/>
  <c r="E1154" i="8"/>
  <c r="G1154" i="8"/>
  <c r="E1155" i="8"/>
  <c r="G1155" i="8"/>
  <c r="E1156" i="8"/>
  <c r="G1156" i="8"/>
  <c r="E1157" i="8"/>
  <c r="G1157" i="8"/>
  <c r="E1158" i="8"/>
  <c r="G1158" i="8"/>
  <c r="E1159" i="8"/>
  <c r="G1159" i="8"/>
  <c r="E1160" i="8"/>
  <c r="G1160" i="8"/>
  <c r="E1161" i="8"/>
  <c r="G1161" i="8"/>
  <c r="E1162" i="8"/>
  <c r="G1162" i="8"/>
  <c r="E1163" i="8"/>
  <c r="G1163" i="8"/>
  <c r="E1164" i="8"/>
  <c r="G1164" i="8"/>
  <c r="E1165" i="8"/>
  <c r="G1165" i="8"/>
  <c r="E1166" i="8"/>
  <c r="G1166" i="8"/>
  <c r="E1167" i="8"/>
  <c r="G1167" i="8"/>
  <c r="E1168" i="8"/>
  <c r="G1168" i="8"/>
  <c r="E1169" i="8"/>
  <c r="G1169" i="8"/>
  <c r="E1170" i="8"/>
  <c r="G1170" i="8"/>
  <c r="E1171" i="8"/>
  <c r="G1171" i="8"/>
  <c r="E1172" i="8"/>
  <c r="G1172" i="8"/>
  <c r="E1173" i="8"/>
  <c r="G1173" i="8"/>
  <c r="E1174" i="8"/>
  <c r="G1174" i="8"/>
  <c r="E1175" i="8"/>
  <c r="G1175" i="8"/>
  <c r="E1176" i="8"/>
  <c r="G1176" i="8"/>
  <c r="E1177" i="8"/>
  <c r="G1177" i="8"/>
  <c r="E1178" i="8"/>
  <c r="G1178" i="8"/>
  <c r="E1179" i="8"/>
  <c r="G1179" i="8"/>
  <c r="E1180" i="8"/>
  <c r="G1180" i="8"/>
  <c r="E1181" i="8"/>
  <c r="G1181" i="8"/>
  <c r="E1182" i="8"/>
  <c r="G1182" i="8"/>
  <c r="E1183" i="8"/>
  <c r="G1183" i="8"/>
  <c r="E1184" i="8"/>
  <c r="G1184" i="8"/>
  <c r="E1185" i="8"/>
  <c r="G1185" i="8"/>
  <c r="E1186" i="8"/>
  <c r="G1186" i="8"/>
  <c r="E1187" i="8"/>
  <c r="G1187" i="8"/>
  <c r="E1188" i="8"/>
  <c r="G1188" i="8"/>
  <c r="E1189" i="8"/>
  <c r="G1189" i="8"/>
  <c r="E1190" i="8"/>
  <c r="G1190" i="8"/>
  <c r="E1191" i="8"/>
  <c r="G1191" i="8"/>
  <c r="E1192" i="8"/>
  <c r="G1192" i="8"/>
  <c r="E1193" i="8"/>
  <c r="G1193" i="8"/>
  <c r="E1194" i="8"/>
  <c r="G1194" i="8"/>
  <c r="E1195" i="8"/>
  <c r="G1195" i="8"/>
  <c r="E1196" i="8"/>
  <c r="G1196" i="8"/>
  <c r="E1197" i="8"/>
  <c r="G1197" i="8"/>
  <c r="E1198" i="8"/>
  <c r="G1198" i="8"/>
  <c r="E1199" i="8"/>
  <c r="G1199" i="8"/>
  <c r="E1200" i="8"/>
  <c r="G1200" i="8"/>
  <c r="E1201" i="8"/>
  <c r="G1201" i="8"/>
  <c r="E1202" i="8"/>
  <c r="G1202" i="8"/>
  <c r="E1203" i="8"/>
  <c r="G1203" i="8"/>
  <c r="E1204" i="8"/>
  <c r="G1204" i="8"/>
  <c r="E1205" i="8"/>
  <c r="G1205" i="8"/>
  <c r="E1206" i="8"/>
  <c r="G1206" i="8"/>
  <c r="E1207" i="8"/>
  <c r="G1207" i="8"/>
  <c r="E1208" i="8"/>
  <c r="G1208" i="8"/>
  <c r="E1209" i="8"/>
  <c r="G1209" i="8"/>
  <c r="E1210" i="8"/>
  <c r="G1210" i="8"/>
  <c r="E1211" i="8"/>
  <c r="G1211" i="8"/>
  <c r="E1212" i="8"/>
  <c r="G1212" i="8"/>
  <c r="E1213" i="8"/>
  <c r="G1213" i="8"/>
  <c r="E1214" i="8"/>
  <c r="G1214" i="8"/>
  <c r="E1215" i="8"/>
  <c r="G1215" i="8"/>
  <c r="E1216" i="8"/>
  <c r="G1216" i="8"/>
  <c r="E1217" i="8"/>
  <c r="G1217" i="8"/>
  <c r="E1218" i="8"/>
  <c r="G1218" i="8"/>
  <c r="E1219" i="8"/>
  <c r="G1219" i="8"/>
  <c r="E1220" i="8"/>
  <c r="G1220" i="8"/>
  <c r="E1221" i="8"/>
  <c r="G1221" i="8"/>
  <c r="E1222" i="8"/>
  <c r="G1222" i="8"/>
  <c r="E1223" i="8"/>
  <c r="G1223" i="8"/>
  <c r="E1224" i="8"/>
  <c r="G1224" i="8"/>
  <c r="E1225" i="8"/>
  <c r="G1225" i="8"/>
  <c r="E1226" i="8"/>
  <c r="G1226" i="8"/>
  <c r="E1227" i="8"/>
  <c r="G1227" i="8"/>
  <c r="E1228" i="8"/>
  <c r="G1228" i="8"/>
  <c r="E1229" i="8"/>
  <c r="G1229" i="8"/>
  <c r="E1230" i="8"/>
  <c r="G1230" i="8"/>
  <c r="E1231" i="8"/>
  <c r="G1231" i="8"/>
  <c r="E1232" i="8"/>
  <c r="G1232" i="8"/>
  <c r="E1233" i="8"/>
  <c r="G1233" i="8"/>
  <c r="E1234" i="8"/>
  <c r="G1234" i="8"/>
  <c r="E1235" i="8"/>
  <c r="G1235" i="8"/>
  <c r="E1236" i="8"/>
  <c r="G1236" i="8"/>
  <c r="E1237" i="8"/>
  <c r="G1237" i="8"/>
  <c r="E1238" i="8"/>
  <c r="G1238" i="8"/>
  <c r="E1239" i="8"/>
  <c r="G1239" i="8"/>
  <c r="E1240" i="8"/>
  <c r="G1240" i="8"/>
  <c r="E1241" i="8"/>
  <c r="G1241" i="8"/>
  <c r="E1242" i="8"/>
  <c r="G1242" i="8"/>
  <c r="E1243" i="8"/>
  <c r="G1243" i="8"/>
  <c r="E1244" i="8"/>
  <c r="G1244" i="8"/>
  <c r="E1245" i="8"/>
  <c r="G1245" i="8"/>
  <c r="E1246" i="8"/>
  <c r="G1246" i="8"/>
  <c r="E1247" i="8"/>
  <c r="G1247" i="8"/>
  <c r="E1248" i="8"/>
  <c r="G1248" i="8"/>
  <c r="E1249" i="8"/>
  <c r="G1249" i="8"/>
  <c r="E1250" i="8"/>
  <c r="G1250" i="8"/>
  <c r="E1251" i="8"/>
  <c r="G1251" i="8"/>
  <c r="E1252" i="8"/>
  <c r="G1252" i="8"/>
  <c r="E1253" i="8"/>
  <c r="G1253" i="8"/>
  <c r="E1254" i="8"/>
  <c r="G1254" i="8"/>
  <c r="E1255" i="8"/>
  <c r="G1255" i="8"/>
  <c r="E1256" i="8"/>
  <c r="G1256" i="8"/>
  <c r="E1257" i="8"/>
  <c r="G1257" i="8"/>
  <c r="E1258" i="8"/>
  <c r="G1258" i="8"/>
  <c r="E1259" i="8"/>
  <c r="G1259" i="8"/>
  <c r="E1260" i="8"/>
  <c r="G1260" i="8"/>
  <c r="E1261" i="8"/>
  <c r="G1261" i="8"/>
  <c r="E1262" i="8"/>
  <c r="G1262" i="8"/>
  <c r="E1263" i="8"/>
  <c r="G1263" i="8"/>
  <c r="E1264" i="8"/>
  <c r="G1264" i="8"/>
  <c r="E1265" i="8"/>
  <c r="G1265" i="8"/>
  <c r="E1266" i="8"/>
  <c r="G1266" i="8"/>
  <c r="E1267" i="8"/>
  <c r="G1267" i="8"/>
  <c r="E1268" i="8"/>
  <c r="G1268" i="8"/>
  <c r="E1269" i="8"/>
  <c r="G1269" i="8"/>
  <c r="E1270" i="8"/>
  <c r="G1270" i="8"/>
  <c r="E1271" i="8"/>
  <c r="G1271" i="8"/>
  <c r="E1272" i="8"/>
  <c r="G1272" i="8"/>
  <c r="E1273" i="8"/>
  <c r="G1273" i="8"/>
  <c r="E1274" i="8"/>
  <c r="G1274" i="8"/>
  <c r="E1275" i="8"/>
  <c r="G1275" i="8"/>
  <c r="E1276" i="8"/>
  <c r="G1276" i="8"/>
  <c r="E1277" i="8"/>
  <c r="G1277" i="8"/>
  <c r="E1278" i="8"/>
  <c r="G1278" i="8"/>
  <c r="E1279" i="8"/>
  <c r="G1279" i="8"/>
  <c r="E1280" i="8"/>
  <c r="G1280" i="8"/>
  <c r="E1281" i="8"/>
  <c r="G1281" i="8"/>
  <c r="E1282" i="8"/>
  <c r="G1282" i="8"/>
  <c r="E1283" i="8"/>
  <c r="G1283" i="8"/>
  <c r="E1284" i="8"/>
  <c r="G1284" i="8"/>
  <c r="E1285" i="8"/>
  <c r="G1285" i="8"/>
  <c r="E1286" i="8"/>
  <c r="G1286" i="8"/>
  <c r="E1287" i="8"/>
  <c r="G1287" i="8"/>
  <c r="E1288" i="8"/>
  <c r="G1288" i="8"/>
  <c r="E1289" i="8"/>
  <c r="G1289" i="8"/>
  <c r="E1290" i="8"/>
  <c r="G1290" i="8"/>
  <c r="E1291" i="8"/>
  <c r="G1291" i="8"/>
  <c r="E1292" i="8"/>
  <c r="G1292" i="8"/>
  <c r="E1293" i="8"/>
  <c r="G1293" i="8"/>
  <c r="E1294" i="8"/>
  <c r="G1294" i="8"/>
  <c r="E1295" i="8"/>
  <c r="G1295" i="8"/>
  <c r="E1296" i="8"/>
  <c r="G1296" i="8"/>
  <c r="E1297" i="8"/>
  <c r="G1297" i="8"/>
  <c r="E1298" i="8"/>
  <c r="G1298" i="8"/>
  <c r="E1299" i="8"/>
  <c r="G1299" i="8"/>
  <c r="E1300" i="8"/>
  <c r="G1300" i="8"/>
  <c r="E1301" i="8"/>
  <c r="G1301" i="8"/>
  <c r="E1302" i="8"/>
  <c r="G1302" i="8"/>
  <c r="E1303" i="8"/>
  <c r="G1303" i="8"/>
  <c r="E1304" i="8"/>
  <c r="G1304" i="8"/>
  <c r="E1305" i="8"/>
  <c r="G1305" i="8"/>
  <c r="E1306" i="8"/>
  <c r="G1306" i="8"/>
  <c r="E1307" i="8"/>
  <c r="G1307" i="8"/>
  <c r="E1308" i="8"/>
  <c r="G1308" i="8"/>
  <c r="E1309" i="8"/>
  <c r="G1309" i="8"/>
  <c r="E1310" i="8"/>
  <c r="G1310" i="8"/>
  <c r="E1311" i="8"/>
  <c r="G1311" i="8"/>
  <c r="E1312" i="8"/>
  <c r="G1312" i="8"/>
  <c r="E1313" i="8"/>
  <c r="G1313" i="8"/>
  <c r="E1314" i="8"/>
  <c r="G1314" i="8"/>
  <c r="E1315" i="8"/>
  <c r="G1315" i="8"/>
  <c r="E1316" i="8"/>
  <c r="G1316" i="8"/>
  <c r="E1317" i="8"/>
  <c r="G1317" i="8"/>
  <c r="E1318" i="8"/>
  <c r="G1318" i="8"/>
  <c r="E1319" i="8"/>
  <c r="G1319" i="8"/>
  <c r="E1320" i="8"/>
  <c r="G1320" i="8"/>
  <c r="E1321" i="8"/>
  <c r="G1321" i="8"/>
  <c r="E1322" i="8"/>
  <c r="G1322" i="8"/>
  <c r="E1323" i="8"/>
  <c r="G1323" i="8"/>
  <c r="E1324" i="8"/>
  <c r="G1324" i="8"/>
  <c r="E1325" i="8"/>
  <c r="G1325" i="8"/>
  <c r="E1326" i="8"/>
  <c r="G1326" i="8"/>
  <c r="E1327" i="8"/>
  <c r="G1327" i="8"/>
  <c r="E1328" i="8"/>
  <c r="G1328" i="8"/>
  <c r="E1329" i="8"/>
  <c r="G1329" i="8"/>
  <c r="E1330" i="8"/>
  <c r="G1330" i="8"/>
  <c r="E1331" i="8"/>
  <c r="G1331" i="8"/>
  <c r="E1332" i="8"/>
  <c r="G1332" i="8"/>
  <c r="E1333" i="8"/>
  <c r="G1333" i="8"/>
  <c r="E1334" i="8"/>
  <c r="G1334" i="8"/>
  <c r="E1335" i="8"/>
  <c r="G1335" i="8"/>
  <c r="E1336" i="8"/>
  <c r="G1336" i="8"/>
  <c r="E1337" i="8"/>
  <c r="G1337" i="8"/>
  <c r="E1338" i="8"/>
  <c r="G1338" i="8"/>
  <c r="E1339" i="8"/>
  <c r="G1339" i="8"/>
  <c r="E1340" i="8"/>
  <c r="G1340" i="8"/>
  <c r="E1341" i="8"/>
  <c r="G1341" i="8"/>
  <c r="E1342" i="8"/>
  <c r="G1342" i="8"/>
  <c r="E1343" i="8"/>
  <c r="G1343" i="8"/>
  <c r="E1344" i="8"/>
  <c r="G1344" i="8"/>
  <c r="E1345" i="8"/>
  <c r="G1345" i="8"/>
  <c r="E1346" i="8"/>
  <c r="G1346" i="8"/>
  <c r="E1347" i="8"/>
  <c r="G1347" i="8"/>
  <c r="E1348" i="8"/>
  <c r="G1348" i="8"/>
  <c r="E1349" i="8"/>
  <c r="G1349" i="8"/>
  <c r="E1350" i="8"/>
  <c r="G1350" i="8"/>
  <c r="E1351" i="8"/>
  <c r="G1351" i="8"/>
  <c r="E1352" i="8"/>
  <c r="G1352" i="8"/>
  <c r="E1353" i="8"/>
  <c r="G1353" i="8"/>
  <c r="E1354" i="8"/>
  <c r="G1354" i="8"/>
  <c r="E1355" i="8"/>
  <c r="G1355" i="8"/>
  <c r="E1356" i="8"/>
  <c r="G1356" i="8"/>
  <c r="E1357" i="8"/>
  <c r="G1357" i="8"/>
  <c r="E1358" i="8"/>
  <c r="G1358" i="8"/>
  <c r="E1359" i="8"/>
  <c r="G1359" i="8"/>
  <c r="E1360" i="8"/>
  <c r="G1360" i="8"/>
  <c r="E1361" i="8"/>
  <c r="G1361" i="8"/>
  <c r="E1362" i="8"/>
  <c r="G1362" i="8"/>
  <c r="E1363" i="8"/>
  <c r="G1363" i="8"/>
  <c r="E1364" i="8"/>
  <c r="G1364" i="8"/>
  <c r="E1365" i="8"/>
  <c r="G1365" i="8"/>
  <c r="E1366" i="8"/>
  <c r="G1366" i="8"/>
  <c r="E1367" i="8"/>
  <c r="G1367" i="8"/>
  <c r="E1368" i="8"/>
  <c r="G1368" i="8"/>
  <c r="E1369" i="8"/>
  <c r="G1369" i="8"/>
  <c r="E1370" i="8"/>
  <c r="G1370" i="8"/>
  <c r="E1371" i="8"/>
  <c r="G1371" i="8"/>
  <c r="E1372" i="8"/>
  <c r="G1372" i="8"/>
  <c r="E1373" i="8"/>
  <c r="G1373" i="8"/>
  <c r="E1374" i="8"/>
  <c r="G1374" i="8"/>
  <c r="E1375" i="8"/>
  <c r="G1375" i="8"/>
  <c r="E1376" i="8"/>
  <c r="G1376" i="8"/>
  <c r="E1377" i="8"/>
  <c r="G1377" i="8"/>
  <c r="E1378" i="8"/>
  <c r="G1378" i="8"/>
  <c r="E1379" i="8"/>
  <c r="G1379" i="8"/>
  <c r="E1380" i="8"/>
  <c r="G1380" i="8"/>
  <c r="E1381" i="8"/>
  <c r="G1381" i="8"/>
  <c r="E1382" i="8"/>
  <c r="G1382" i="8"/>
  <c r="E1383" i="8"/>
  <c r="G1383" i="8"/>
  <c r="E1384" i="8"/>
  <c r="G1384" i="8"/>
  <c r="E1385" i="8"/>
  <c r="G1385" i="8"/>
  <c r="E1386" i="8"/>
  <c r="G1386" i="8"/>
  <c r="E1387" i="8"/>
  <c r="G1387" i="8"/>
  <c r="E1388" i="8"/>
  <c r="G1388" i="8"/>
  <c r="E1389" i="8"/>
  <c r="G1389" i="8"/>
  <c r="E1390" i="8"/>
  <c r="G1390" i="8"/>
  <c r="E1391" i="8"/>
  <c r="G1391" i="8"/>
  <c r="E1392" i="8"/>
  <c r="G1392" i="8"/>
  <c r="E1393" i="8"/>
  <c r="G1393" i="8"/>
  <c r="E1394" i="8"/>
  <c r="G1394" i="8"/>
  <c r="E1395" i="8"/>
  <c r="G1395" i="8"/>
  <c r="E1396" i="8"/>
  <c r="G1396" i="8"/>
  <c r="E1397" i="8"/>
  <c r="G1397" i="8"/>
  <c r="E1398" i="8"/>
  <c r="G1398" i="8"/>
  <c r="E1399" i="8"/>
  <c r="G1399" i="8"/>
  <c r="E1400" i="8"/>
  <c r="G1400" i="8"/>
  <c r="E1401" i="8"/>
  <c r="G1401" i="8"/>
  <c r="E1402" i="8"/>
  <c r="G1402" i="8"/>
  <c r="E1403" i="8"/>
  <c r="G1403" i="8"/>
  <c r="E1404" i="8"/>
  <c r="G1404" i="8"/>
  <c r="E1405" i="8"/>
  <c r="G1405" i="8"/>
  <c r="E1406" i="8"/>
  <c r="G1406" i="8"/>
  <c r="E1407" i="8"/>
  <c r="G1407" i="8"/>
  <c r="E1408" i="8"/>
  <c r="G1408" i="8"/>
  <c r="E1409" i="8"/>
  <c r="G1409" i="8"/>
  <c r="E1410" i="8"/>
  <c r="G1410" i="8"/>
  <c r="E1411" i="8"/>
  <c r="G1411" i="8"/>
  <c r="E1412" i="8"/>
  <c r="G1412" i="8"/>
  <c r="E1413" i="8"/>
  <c r="G1413" i="8"/>
  <c r="E1414" i="8"/>
  <c r="G1414" i="8"/>
  <c r="E1415" i="8"/>
  <c r="G1415" i="8"/>
  <c r="E1416" i="8"/>
  <c r="G1416" i="8"/>
  <c r="E1417" i="8"/>
  <c r="G1417" i="8"/>
  <c r="E1418" i="8"/>
  <c r="G1418" i="8"/>
  <c r="E1419" i="8"/>
  <c r="G1419" i="8"/>
  <c r="E1420" i="8"/>
  <c r="G1420" i="8"/>
  <c r="E1421" i="8"/>
  <c r="G1421" i="8"/>
  <c r="E1422" i="8"/>
  <c r="G1422" i="8"/>
  <c r="E1423" i="8"/>
  <c r="G1423" i="8"/>
  <c r="E1424" i="8"/>
  <c r="G1424" i="8"/>
  <c r="E1425" i="8"/>
  <c r="G1425" i="8"/>
  <c r="E1426" i="8"/>
  <c r="G1426" i="8"/>
  <c r="E1427" i="8"/>
  <c r="G1427" i="8"/>
  <c r="E1428" i="8"/>
  <c r="G1428" i="8"/>
  <c r="E1429" i="8"/>
  <c r="G1429" i="8"/>
  <c r="E1430" i="8"/>
  <c r="G1430" i="8"/>
  <c r="E1431" i="8"/>
  <c r="G1431" i="8"/>
  <c r="E1432" i="8"/>
  <c r="G1432" i="8"/>
  <c r="E1433" i="8"/>
  <c r="G1433" i="8"/>
  <c r="E1434" i="8"/>
  <c r="G1434" i="8"/>
  <c r="E1435" i="8"/>
  <c r="G1435" i="8"/>
  <c r="E1436" i="8"/>
  <c r="G1436" i="8"/>
  <c r="E1437" i="8"/>
  <c r="G1437" i="8"/>
  <c r="E1438" i="8"/>
  <c r="G1438" i="8"/>
  <c r="E1439" i="8"/>
  <c r="G1439" i="8"/>
  <c r="E1440" i="8"/>
  <c r="G1440" i="8"/>
  <c r="E1441" i="8"/>
  <c r="G1441" i="8"/>
  <c r="E1442" i="8"/>
  <c r="G1442" i="8"/>
  <c r="E1443" i="8"/>
  <c r="G1443" i="8"/>
  <c r="E1444" i="8"/>
  <c r="G1444" i="8"/>
  <c r="E1445" i="8"/>
  <c r="G1445" i="8"/>
  <c r="E1446" i="8"/>
  <c r="G1446" i="8"/>
  <c r="E1447" i="8"/>
  <c r="G1447" i="8"/>
  <c r="E1448" i="8"/>
  <c r="G1448" i="8"/>
  <c r="E1449" i="8"/>
  <c r="G1449" i="8"/>
  <c r="E1450" i="8"/>
  <c r="G1450" i="8"/>
  <c r="E1451" i="8"/>
  <c r="G1451" i="8"/>
  <c r="E1452" i="8"/>
  <c r="G1452" i="8"/>
  <c r="E1453" i="8"/>
  <c r="G1453" i="8"/>
  <c r="E1454" i="8"/>
  <c r="G1454" i="8"/>
  <c r="E1455" i="8"/>
  <c r="G1455" i="8"/>
  <c r="E1456" i="8"/>
  <c r="G1456" i="8"/>
  <c r="E1457" i="8"/>
  <c r="G1457" i="8"/>
  <c r="E1458" i="8"/>
  <c r="G1458" i="8"/>
  <c r="E1459" i="8"/>
  <c r="G1459" i="8"/>
  <c r="E1460" i="8"/>
  <c r="G1460" i="8"/>
  <c r="E1461" i="8"/>
  <c r="G1461" i="8"/>
  <c r="E1462" i="8"/>
  <c r="G1462" i="8"/>
  <c r="E1463" i="8"/>
  <c r="G1463" i="8"/>
  <c r="E1464" i="8"/>
  <c r="G1464" i="8"/>
  <c r="E1465" i="8"/>
  <c r="G1465" i="8"/>
  <c r="E1466" i="8"/>
  <c r="G1466" i="8"/>
  <c r="E1467" i="8"/>
  <c r="G1467" i="8"/>
  <c r="E1468" i="8"/>
  <c r="G1468" i="8"/>
  <c r="E1469" i="8"/>
  <c r="G1469" i="8"/>
  <c r="E1470" i="8"/>
  <c r="G1470" i="8"/>
  <c r="E1471" i="8"/>
  <c r="G1471" i="8"/>
  <c r="E1472" i="8"/>
  <c r="G1472" i="8"/>
  <c r="E1473" i="8"/>
  <c r="G1473" i="8"/>
  <c r="E1474" i="8"/>
  <c r="G1474" i="8"/>
  <c r="E1475" i="8"/>
  <c r="G1475" i="8"/>
  <c r="E1476" i="8"/>
  <c r="G1476" i="8"/>
  <c r="E1477" i="8"/>
  <c r="G1477" i="8"/>
  <c r="E1478" i="8"/>
  <c r="G1478" i="8"/>
  <c r="E1479" i="8"/>
  <c r="G1479" i="8"/>
  <c r="E1480" i="8"/>
  <c r="G1480" i="8"/>
  <c r="E1481" i="8"/>
  <c r="G1481" i="8"/>
  <c r="E1482" i="8"/>
  <c r="G1482" i="8"/>
  <c r="E1483" i="8"/>
  <c r="G1483" i="8"/>
  <c r="E1484" i="8"/>
  <c r="G1484" i="8"/>
  <c r="E1485" i="8"/>
  <c r="G1485" i="8"/>
  <c r="E1486" i="8"/>
  <c r="G1486" i="8"/>
  <c r="E1487" i="8"/>
  <c r="G1487" i="8"/>
  <c r="E1488" i="8"/>
  <c r="G1488" i="8"/>
  <c r="E1489" i="8"/>
  <c r="G1489" i="8"/>
  <c r="E1490" i="8"/>
  <c r="G1490" i="8"/>
  <c r="E1491" i="8"/>
  <c r="G1491" i="8"/>
  <c r="E1492" i="8"/>
  <c r="G1492" i="8"/>
  <c r="E1493" i="8"/>
  <c r="G1493" i="8"/>
  <c r="E1494" i="8"/>
  <c r="G1494" i="8"/>
  <c r="E1495" i="8"/>
  <c r="G1495" i="8"/>
  <c r="E1496" i="8"/>
  <c r="G1496" i="8"/>
  <c r="E1497" i="8"/>
  <c r="G1497" i="8"/>
  <c r="E1498" i="8"/>
  <c r="G1498" i="8"/>
  <c r="E1499" i="8"/>
  <c r="G1499" i="8"/>
  <c r="E1500" i="8"/>
  <c r="G1500" i="8"/>
  <c r="E1501" i="8"/>
  <c r="G1501" i="8"/>
  <c r="E1502" i="8"/>
  <c r="G1502" i="8"/>
  <c r="E1503" i="8"/>
  <c r="G1503" i="8"/>
  <c r="E1504" i="8"/>
  <c r="G1504" i="8"/>
  <c r="E1505" i="8"/>
  <c r="G1505" i="8"/>
  <c r="E1506" i="8"/>
  <c r="G1506" i="8"/>
  <c r="E1507" i="8"/>
  <c r="G1507" i="8"/>
  <c r="E1508" i="8"/>
  <c r="G1508" i="8"/>
  <c r="E1509" i="8"/>
  <c r="G1509" i="8"/>
  <c r="E1510" i="8"/>
  <c r="G1510" i="8"/>
  <c r="E1511" i="8"/>
  <c r="G1511" i="8"/>
  <c r="E1512" i="8"/>
  <c r="G1512" i="8"/>
  <c r="E1513" i="8"/>
  <c r="G1513" i="8"/>
  <c r="E1514" i="8"/>
  <c r="G1514" i="8"/>
  <c r="E1515" i="8"/>
  <c r="G1515" i="8"/>
  <c r="E1516" i="8"/>
  <c r="G1516" i="8"/>
  <c r="E1517" i="8"/>
  <c r="G1517" i="8"/>
  <c r="E1518" i="8"/>
  <c r="G1518" i="8"/>
  <c r="E1519" i="8"/>
  <c r="G1519" i="8"/>
  <c r="E1520" i="8"/>
  <c r="G1520" i="8"/>
  <c r="E1521" i="8"/>
  <c r="G1521" i="8"/>
  <c r="E1522" i="8"/>
  <c r="G1522" i="8"/>
  <c r="E1523" i="8"/>
  <c r="G1523" i="8"/>
  <c r="E1524" i="8"/>
  <c r="G1524" i="8"/>
  <c r="E1525" i="8"/>
  <c r="G1525" i="8"/>
  <c r="E1526" i="8"/>
  <c r="G1526" i="8"/>
  <c r="E1527" i="8"/>
  <c r="G1527" i="8"/>
  <c r="E1528" i="8"/>
  <c r="G1528" i="8"/>
  <c r="E1529" i="8"/>
  <c r="G1529" i="8"/>
  <c r="E1530" i="8"/>
  <c r="G1530" i="8"/>
  <c r="E1531" i="8"/>
  <c r="G1531" i="8"/>
  <c r="E1532" i="8"/>
  <c r="G1532" i="8"/>
  <c r="E1533" i="8"/>
  <c r="G1533" i="8"/>
  <c r="E1534" i="8"/>
  <c r="G1534" i="8"/>
  <c r="E1535" i="8"/>
  <c r="G1535" i="8"/>
  <c r="E1536" i="8"/>
  <c r="G1536" i="8"/>
  <c r="E1537" i="8"/>
  <c r="G1537" i="8"/>
  <c r="E1538" i="8"/>
  <c r="G1538" i="8"/>
  <c r="E1539" i="8"/>
  <c r="G1539" i="8"/>
  <c r="E1540" i="8"/>
  <c r="G1540" i="8"/>
  <c r="E1541" i="8"/>
  <c r="G1541" i="8"/>
  <c r="E1542" i="8"/>
  <c r="G1542" i="8"/>
  <c r="E1543" i="8"/>
  <c r="G1543" i="8"/>
  <c r="E1544" i="8"/>
  <c r="G1544" i="8"/>
  <c r="E1545" i="8"/>
  <c r="G1545" i="8"/>
  <c r="E1546" i="8"/>
  <c r="G1546" i="8"/>
  <c r="E1547" i="8"/>
  <c r="G1547" i="8"/>
  <c r="E1548" i="8"/>
  <c r="G1548" i="8"/>
  <c r="E1549" i="8"/>
  <c r="G1549" i="8"/>
  <c r="E1550" i="8"/>
  <c r="G1550" i="8"/>
  <c r="E1551" i="8"/>
  <c r="G1551" i="8"/>
  <c r="E1552" i="8"/>
  <c r="G1552" i="8"/>
  <c r="E1553" i="8"/>
  <c r="G1553" i="8"/>
  <c r="E1554" i="8"/>
  <c r="G1554" i="8"/>
  <c r="E1555" i="8"/>
  <c r="G1555" i="8"/>
  <c r="E1556" i="8"/>
  <c r="G1556" i="8"/>
  <c r="E1557" i="8"/>
  <c r="G1557" i="8"/>
  <c r="E1558" i="8"/>
  <c r="G1558" i="8"/>
  <c r="E1559" i="8"/>
  <c r="G1559" i="8"/>
  <c r="E1560" i="8"/>
  <c r="G1560" i="8"/>
  <c r="E1561" i="8"/>
  <c r="G1561" i="8"/>
  <c r="E1562" i="8"/>
  <c r="G1562" i="8"/>
  <c r="E1563" i="8"/>
  <c r="G1563" i="8"/>
  <c r="E1564" i="8"/>
  <c r="G1564" i="8"/>
  <c r="E1565" i="8"/>
  <c r="G1565" i="8"/>
  <c r="E1566" i="8"/>
  <c r="G1566" i="8"/>
  <c r="E1567" i="8"/>
  <c r="G1567" i="8"/>
  <c r="E1568" i="8"/>
  <c r="G1568" i="8"/>
  <c r="E1569" i="8"/>
  <c r="G1569" i="8"/>
  <c r="E1570" i="8"/>
  <c r="G1570" i="8"/>
  <c r="E1571" i="8"/>
  <c r="G1571" i="8"/>
  <c r="E1572" i="8"/>
  <c r="G1572" i="8"/>
  <c r="E1573" i="8"/>
  <c r="G1573" i="8"/>
  <c r="E1574" i="8"/>
  <c r="G1574" i="8"/>
  <c r="E1575" i="8"/>
  <c r="G1575" i="8"/>
  <c r="E1576" i="8"/>
  <c r="G1576" i="8"/>
  <c r="E1577" i="8"/>
  <c r="G1577" i="8"/>
  <c r="E1578" i="8"/>
  <c r="G1578" i="8"/>
  <c r="E1579" i="8"/>
  <c r="G1579" i="8"/>
  <c r="E1580" i="8"/>
  <c r="G1580" i="8"/>
  <c r="E1581" i="8"/>
  <c r="G1581" i="8"/>
  <c r="E1582" i="8"/>
  <c r="G1582" i="8"/>
  <c r="E1583" i="8"/>
  <c r="G1583" i="8"/>
  <c r="E1584" i="8"/>
  <c r="G1584" i="8"/>
  <c r="E1585" i="8"/>
  <c r="G1585" i="8"/>
  <c r="E1586" i="8"/>
  <c r="G1586" i="8"/>
  <c r="E1587" i="8"/>
  <c r="G1587" i="8"/>
  <c r="E1588" i="8"/>
  <c r="G1588" i="8"/>
  <c r="E1589" i="8"/>
  <c r="G1589" i="8"/>
  <c r="E1590" i="8"/>
  <c r="G1590" i="8"/>
  <c r="E1591" i="8"/>
  <c r="G1591" i="8"/>
  <c r="E1592" i="8"/>
  <c r="G1592" i="8"/>
  <c r="E1593" i="8"/>
  <c r="G1593" i="8"/>
  <c r="E1594" i="8"/>
  <c r="G1594" i="8"/>
  <c r="E1595" i="8"/>
  <c r="G1595" i="8"/>
  <c r="E1596" i="8"/>
  <c r="G1596" i="8"/>
  <c r="E1597" i="8"/>
  <c r="G1597" i="8"/>
  <c r="E1598" i="8"/>
  <c r="G1598" i="8"/>
  <c r="E1599" i="8"/>
  <c r="G1599" i="8"/>
  <c r="E1600" i="8"/>
  <c r="G1600" i="8"/>
  <c r="E1601" i="8"/>
  <c r="G1601" i="8"/>
  <c r="E1602" i="8"/>
  <c r="G1602" i="8"/>
  <c r="E1603" i="8"/>
  <c r="G1603" i="8"/>
  <c r="E1604" i="8"/>
  <c r="G1604" i="8"/>
  <c r="E1605" i="8"/>
  <c r="G1605" i="8"/>
  <c r="E1606" i="8"/>
  <c r="G1606" i="8"/>
  <c r="E1607" i="8"/>
  <c r="G1607" i="8"/>
  <c r="E1608" i="8"/>
  <c r="G1608" i="8"/>
  <c r="E1609" i="8"/>
  <c r="G1609" i="8"/>
  <c r="E1610" i="8"/>
  <c r="G1610" i="8"/>
  <c r="E1611" i="8"/>
  <c r="G1611" i="8"/>
  <c r="E1612" i="8"/>
  <c r="G1612" i="8"/>
  <c r="E1613" i="8"/>
  <c r="G1613" i="8"/>
  <c r="E1614" i="8"/>
  <c r="G1614" i="8"/>
  <c r="E1615" i="8"/>
  <c r="G1615" i="8"/>
  <c r="E1616" i="8"/>
  <c r="G1616" i="8"/>
  <c r="E1617" i="8"/>
  <c r="G1617" i="8"/>
  <c r="E1618" i="8"/>
  <c r="G1618" i="8"/>
  <c r="E1619" i="8"/>
  <c r="G1619" i="8"/>
  <c r="E1620" i="8"/>
  <c r="G1620" i="8"/>
  <c r="E1621" i="8"/>
  <c r="G1621" i="8"/>
  <c r="E1622" i="8"/>
  <c r="G1622" i="8"/>
  <c r="E1623" i="8"/>
  <c r="G1623" i="8"/>
  <c r="E1624" i="8"/>
  <c r="G1624" i="8"/>
  <c r="E1625" i="8"/>
  <c r="G1625" i="8"/>
  <c r="E1626" i="8"/>
  <c r="G1626" i="8"/>
  <c r="E1627" i="8"/>
  <c r="G1627" i="8"/>
  <c r="E1628" i="8"/>
  <c r="G1628" i="8"/>
  <c r="E1629" i="8"/>
  <c r="G1629" i="8"/>
  <c r="E1630" i="8"/>
  <c r="G1630" i="8"/>
  <c r="E1631" i="8"/>
  <c r="G1631" i="8"/>
  <c r="E1632" i="8"/>
  <c r="G1632" i="8"/>
  <c r="E1633" i="8"/>
  <c r="G1633" i="8"/>
  <c r="E1634" i="8"/>
  <c r="G1634" i="8"/>
  <c r="E1635" i="8"/>
  <c r="G1635" i="8"/>
  <c r="E1636" i="8"/>
  <c r="G1636" i="8"/>
  <c r="E1637" i="8"/>
  <c r="G1637" i="8"/>
  <c r="E1638" i="8"/>
  <c r="G1638" i="8"/>
  <c r="E1639" i="8"/>
  <c r="G1639" i="8"/>
  <c r="E1640" i="8"/>
  <c r="G1640" i="8"/>
  <c r="E1641" i="8"/>
  <c r="G1641" i="8"/>
  <c r="E1642" i="8"/>
  <c r="G1642" i="8"/>
  <c r="E1643" i="8"/>
  <c r="G1643" i="8"/>
  <c r="E1644" i="8"/>
  <c r="G1644" i="8"/>
  <c r="E1645" i="8"/>
  <c r="G1645" i="8"/>
  <c r="E1646" i="8"/>
  <c r="G1646" i="8"/>
  <c r="E1647" i="8"/>
  <c r="G1647" i="8"/>
  <c r="E1648" i="8"/>
  <c r="G1648" i="8"/>
  <c r="E1649" i="8"/>
  <c r="G1649" i="8"/>
  <c r="E1650" i="8"/>
  <c r="G1650" i="8"/>
  <c r="E1651" i="8"/>
  <c r="G1651" i="8"/>
  <c r="E1652" i="8"/>
  <c r="G1652" i="8"/>
  <c r="E1653" i="8"/>
  <c r="G1653" i="8"/>
  <c r="E1654" i="8"/>
  <c r="G1654" i="8"/>
  <c r="E1655" i="8"/>
  <c r="G1655" i="8"/>
  <c r="E1656" i="8"/>
  <c r="G1656" i="8"/>
  <c r="E1657" i="8"/>
  <c r="G1657" i="8"/>
  <c r="E1658" i="8"/>
  <c r="G1658" i="8"/>
  <c r="E1659" i="8"/>
  <c r="G1659" i="8"/>
  <c r="E1660" i="8"/>
  <c r="G1660" i="8"/>
  <c r="E1661" i="8"/>
  <c r="G1661" i="8"/>
  <c r="E1662" i="8"/>
  <c r="G1662" i="8"/>
  <c r="E1663" i="8"/>
  <c r="G1663" i="8"/>
  <c r="E1664" i="8"/>
  <c r="G1664" i="8"/>
  <c r="E1665" i="8"/>
  <c r="G1665" i="8"/>
  <c r="C2" i="8"/>
  <c r="I2" i="8"/>
  <c r="C3" i="8"/>
  <c r="I6" i="8"/>
  <c r="I5" i="8"/>
  <c r="I4" i="8"/>
  <c r="I3" i="8"/>
  <c r="D1" i="8"/>
  <c r="D2" i="8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1199" i="8"/>
  <c r="D1200" i="8"/>
  <c r="D1201" i="8"/>
  <c r="D1202" i="8"/>
  <c r="D1203" i="8"/>
  <c r="D1204" i="8"/>
  <c r="D1205" i="8"/>
  <c r="D1206" i="8"/>
  <c r="D1207" i="8"/>
  <c r="D1208" i="8"/>
  <c r="D1209" i="8"/>
  <c r="D1210" i="8"/>
  <c r="D1211" i="8"/>
  <c r="D1212" i="8"/>
  <c r="D1213" i="8"/>
  <c r="D1214" i="8"/>
  <c r="D1215" i="8"/>
  <c r="D1216" i="8"/>
  <c r="D1217" i="8"/>
  <c r="D1218" i="8"/>
  <c r="D1219" i="8"/>
  <c r="D1220" i="8"/>
  <c r="D1221" i="8"/>
  <c r="D1222" i="8"/>
  <c r="D1223" i="8"/>
  <c r="D1224" i="8"/>
  <c r="D1225" i="8"/>
  <c r="D1226" i="8"/>
  <c r="D1227" i="8"/>
  <c r="D1228" i="8"/>
  <c r="D1229" i="8"/>
  <c r="D1230" i="8"/>
  <c r="D1231" i="8"/>
  <c r="D1232" i="8"/>
  <c r="D1233" i="8"/>
  <c r="D1234" i="8"/>
  <c r="D1235" i="8"/>
  <c r="D1236" i="8"/>
  <c r="D1237" i="8"/>
  <c r="D1238" i="8"/>
  <c r="D1239" i="8"/>
  <c r="D1240" i="8"/>
  <c r="D1241" i="8"/>
  <c r="D1242" i="8"/>
  <c r="D1243" i="8"/>
  <c r="D1244" i="8"/>
  <c r="D1245" i="8"/>
  <c r="D1246" i="8"/>
  <c r="D1247" i="8"/>
  <c r="D1248" i="8"/>
  <c r="D1249" i="8"/>
  <c r="D1250" i="8"/>
  <c r="D1251" i="8"/>
  <c r="D1252" i="8"/>
  <c r="D1253" i="8"/>
  <c r="D1254" i="8"/>
  <c r="D1255" i="8"/>
  <c r="D1256" i="8"/>
  <c r="D1257" i="8"/>
  <c r="D1258" i="8"/>
  <c r="D1259" i="8"/>
  <c r="D1260" i="8"/>
  <c r="D1261" i="8"/>
  <c r="D1262" i="8"/>
  <c r="D1263" i="8"/>
  <c r="D1264" i="8"/>
  <c r="D1265" i="8"/>
  <c r="D1266" i="8"/>
  <c r="D1267" i="8"/>
  <c r="D1268" i="8"/>
  <c r="D1269" i="8"/>
  <c r="D1270" i="8"/>
  <c r="D1271" i="8"/>
  <c r="D1272" i="8"/>
  <c r="D1273" i="8"/>
  <c r="D1274" i="8"/>
  <c r="D1275" i="8"/>
  <c r="D1276" i="8"/>
  <c r="D1277" i="8"/>
  <c r="D1278" i="8"/>
  <c r="D1279" i="8"/>
  <c r="D1280" i="8"/>
  <c r="D1281" i="8"/>
  <c r="D1282" i="8"/>
  <c r="D1283" i="8"/>
  <c r="D1284" i="8"/>
  <c r="D1285" i="8"/>
  <c r="D1286" i="8"/>
  <c r="D1287" i="8"/>
  <c r="D1288" i="8"/>
  <c r="D1289" i="8"/>
  <c r="D1290" i="8"/>
  <c r="D1291" i="8"/>
  <c r="D1292" i="8"/>
  <c r="D1293" i="8"/>
  <c r="D1294" i="8"/>
  <c r="D1295" i="8"/>
  <c r="D1296" i="8"/>
  <c r="D1297" i="8"/>
  <c r="D1298" i="8"/>
  <c r="D1299" i="8"/>
  <c r="D1300" i="8"/>
  <c r="D1301" i="8"/>
  <c r="D1302" i="8"/>
  <c r="D1303" i="8"/>
  <c r="D1304" i="8"/>
  <c r="D1305" i="8"/>
  <c r="D1306" i="8"/>
  <c r="D1307" i="8"/>
  <c r="D1308" i="8"/>
  <c r="D1309" i="8"/>
  <c r="D1310" i="8"/>
  <c r="D1311" i="8"/>
  <c r="D1312" i="8"/>
  <c r="D1313" i="8"/>
  <c r="D1314" i="8"/>
  <c r="D1315" i="8"/>
  <c r="D1316" i="8"/>
  <c r="D1317" i="8"/>
  <c r="D1318" i="8"/>
  <c r="D1319" i="8"/>
  <c r="D1320" i="8"/>
  <c r="D1321" i="8"/>
  <c r="D1322" i="8"/>
  <c r="D1323" i="8"/>
  <c r="D1324" i="8"/>
  <c r="D1325" i="8"/>
  <c r="D1326" i="8"/>
  <c r="D1327" i="8"/>
  <c r="D1328" i="8"/>
  <c r="D1329" i="8"/>
  <c r="D1330" i="8"/>
  <c r="D1331" i="8"/>
  <c r="D1332" i="8"/>
  <c r="D1333" i="8"/>
  <c r="D1334" i="8"/>
  <c r="D1335" i="8"/>
  <c r="D1336" i="8"/>
  <c r="D1337" i="8"/>
  <c r="D1338" i="8"/>
  <c r="D1339" i="8"/>
  <c r="D1340" i="8"/>
  <c r="D1341" i="8"/>
  <c r="D1342" i="8"/>
  <c r="D1343" i="8"/>
  <c r="D1344" i="8"/>
  <c r="D1345" i="8"/>
  <c r="D1346" i="8"/>
  <c r="D1347" i="8"/>
  <c r="D1348" i="8"/>
  <c r="D1349" i="8"/>
  <c r="D1350" i="8"/>
  <c r="D1351" i="8"/>
  <c r="D1352" i="8"/>
  <c r="D1353" i="8"/>
  <c r="D1354" i="8"/>
  <c r="D1355" i="8"/>
  <c r="D1356" i="8"/>
  <c r="D1357" i="8"/>
  <c r="D1358" i="8"/>
  <c r="D1359" i="8"/>
  <c r="D1360" i="8"/>
  <c r="D1361" i="8"/>
  <c r="D1362" i="8"/>
  <c r="D1363" i="8"/>
  <c r="D1364" i="8"/>
  <c r="D1365" i="8"/>
  <c r="D1366" i="8"/>
  <c r="D1367" i="8"/>
  <c r="D1368" i="8"/>
  <c r="D1369" i="8"/>
  <c r="D1370" i="8"/>
  <c r="D1371" i="8"/>
  <c r="D1372" i="8"/>
  <c r="D1373" i="8"/>
  <c r="D1374" i="8"/>
  <c r="D1375" i="8"/>
  <c r="D1376" i="8"/>
  <c r="D1377" i="8"/>
  <c r="D1378" i="8"/>
  <c r="D1379" i="8"/>
  <c r="D1380" i="8"/>
  <c r="D1381" i="8"/>
  <c r="D1382" i="8"/>
  <c r="D1383" i="8"/>
  <c r="D1384" i="8"/>
  <c r="D1385" i="8"/>
  <c r="D1386" i="8"/>
  <c r="D1387" i="8"/>
  <c r="D1388" i="8"/>
  <c r="D1389" i="8"/>
  <c r="D1390" i="8"/>
  <c r="D1391" i="8"/>
  <c r="D1392" i="8"/>
  <c r="D1393" i="8"/>
  <c r="D1394" i="8"/>
  <c r="D1395" i="8"/>
  <c r="D1396" i="8"/>
  <c r="D1397" i="8"/>
  <c r="D1398" i="8"/>
  <c r="D1399" i="8"/>
  <c r="D1400" i="8"/>
  <c r="D1401" i="8"/>
  <c r="D1402" i="8"/>
  <c r="D1403" i="8"/>
  <c r="D1404" i="8"/>
  <c r="D1405" i="8"/>
  <c r="D1406" i="8"/>
  <c r="D1407" i="8"/>
  <c r="D1408" i="8"/>
  <c r="D1409" i="8"/>
  <c r="D1410" i="8"/>
  <c r="D1411" i="8"/>
  <c r="D1412" i="8"/>
  <c r="D1413" i="8"/>
  <c r="D1414" i="8"/>
  <c r="D1415" i="8"/>
  <c r="D1416" i="8"/>
  <c r="D1417" i="8"/>
  <c r="D1418" i="8"/>
  <c r="D1419" i="8"/>
  <c r="D1420" i="8"/>
  <c r="D1421" i="8"/>
  <c r="D1422" i="8"/>
  <c r="D1423" i="8"/>
  <c r="D1424" i="8"/>
  <c r="D1425" i="8"/>
  <c r="D1426" i="8"/>
  <c r="D1427" i="8"/>
  <c r="D1428" i="8"/>
  <c r="D1429" i="8"/>
  <c r="D1430" i="8"/>
  <c r="D1431" i="8"/>
  <c r="D1432" i="8"/>
  <c r="D1433" i="8"/>
  <c r="D1434" i="8"/>
  <c r="D1435" i="8"/>
  <c r="D1436" i="8"/>
  <c r="D1437" i="8"/>
  <c r="D1438" i="8"/>
  <c r="D1439" i="8"/>
  <c r="D1440" i="8"/>
  <c r="D1441" i="8"/>
  <c r="D1442" i="8"/>
  <c r="D1443" i="8"/>
  <c r="D1444" i="8"/>
  <c r="D1445" i="8"/>
  <c r="D1446" i="8"/>
  <c r="D1447" i="8"/>
  <c r="D1448" i="8"/>
  <c r="D1449" i="8"/>
  <c r="D1450" i="8"/>
  <c r="D1451" i="8"/>
  <c r="D1452" i="8"/>
  <c r="D1453" i="8"/>
  <c r="D1454" i="8"/>
  <c r="D1455" i="8"/>
  <c r="D1456" i="8"/>
  <c r="D1457" i="8"/>
  <c r="D1458" i="8"/>
  <c r="D1459" i="8"/>
  <c r="D1460" i="8"/>
  <c r="D1461" i="8"/>
  <c r="D1462" i="8"/>
  <c r="D1463" i="8"/>
  <c r="D1464" i="8"/>
  <c r="D1465" i="8"/>
  <c r="D1466" i="8"/>
  <c r="D1467" i="8"/>
  <c r="D1468" i="8"/>
  <c r="D1469" i="8"/>
  <c r="D1470" i="8"/>
  <c r="D1471" i="8"/>
  <c r="D1472" i="8"/>
  <c r="D1473" i="8"/>
  <c r="D1474" i="8"/>
  <c r="D1475" i="8"/>
  <c r="D1476" i="8"/>
  <c r="D1477" i="8"/>
  <c r="D1478" i="8"/>
  <c r="D1479" i="8"/>
  <c r="D1480" i="8"/>
  <c r="D1481" i="8"/>
  <c r="D1482" i="8"/>
  <c r="D1483" i="8"/>
  <c r="D1484" i="8"/>
  <c r="D1485" i="8"/>
  <c r="D1486" i="8"/>
  <c r="D1487" i="8"/>
  <c r="D1488" i="8"/>
  <c r="D1489" i="8"/>
  <c r="D1490" i="8"/>
  <c r="D1491" i="8"/>
  <c r="D1492" i="8"/>
  <c r="D1493" i="8"/>
  <c r="D1494" i="8"/>
  <c r="D1495" i="8"/>
  <c r="D1496" i="8"/>
  <c r="D1497" i="8"/>
  <c r="D1498" i="8"/>
  <c r="D1499" i="8"/>
  <c r="D1500" i="8"/>
  <c r="D1501" i="8"/>
  <c r="D1502" i="8"/>
  <c r="D1503" i="8"/>
  <c r="D1504" i="8"/>
  <c r="D1505" i="8"/>
  <c r="D1506" i="8"/>
  <c r="D1507" i="8"/>
  <c r="D1508" i="8"/>
  <c r="D1509" i="8"/>
  <c r="D1510" i="8"/>
  <c r="D1511" i="8"/>
  <c r="D1512" i="8"/>
  <c r="D1513" i="8"/>
  <c r="D1514" i="8"/>
  <c r="D1515" i="8"/>
  <c r="D1516" i="8"/>
  <c r="D1517" i="8"/>
  <c r="D1518" i="8"/>
  <c r="D1519" i="8"/>
  <c r="D1520" i="8"/>
  <c r="D1521" i="8"/>
  <c r="D1522" i="8"/>
  <c r="D1523" i="8"/>
  <c r="D1524" i="8"/>
  <c r="D1525" i="8"/>
  <c r="D1526" i="8"/>
  <c r="D1527" i="8"/>
  <c r="D1528" i="8"/>
  <c r="D1529" i="8"/>
  <c r="D1530" i="8"/>
  <c r="D1531" i="8"/>
  <c r="D1532" i="8"/>
  <c r="D1533" i="8"/>
  <c r="D1534" i="8"/>
  <c r="D1535" i="8"/>
  <c r="D1536" i="8"/>
  <c r="D1537" i="8"/>
  <c r="D1538" i="8"/>
  <c r="D1539" i="8"/>
  <c r="D1540" i="8"/>
  <c r="D1541" i="8"/>
  <c r="D1542" i="8"/>
  <c r="D1543" i="8"/>
  <c r="D1544" i="8"/>
  <c r="D1545" i="8"/>
  <c r="D1546" i="8"/>
  <c r="D1547" i="8"/>
  <c r="D1548" i="8"/>
  <c r="D1549" i="8"/>
  <c r="D1550" i="8"/>
  <c r="D1551" i="8"/>
  <c r="D1552" i="8"/>
  <c r="D1553" i="8"/>
  <c r="D1554" i="8"/>
  <c r="D1555" i="8"/>
  <c r="D1556" i="8"/>
  <c r="D1557" i="8"/>
  <c r="D1558" i="8"/>
  <c r="D1559" i="8"/>
  <c r="D1560" i="8"/>
  <c r="D1561" i="8"/>
  <c r="D1562" i="8"/>
  <c r="D1563" i="8"/>
  <c r="D1564" i="8"/>
  <c r="D1565" i="8"/>
  <c r="D1566" i="8"/>
  <c r="D1567" i="8"/>
  <c r="D1568" i="8"/>
  <c r="D1569" i="8"/>
  <c r="D1570" i="8"/>
  <c r="D1571" i="8"/>
  <c r="D1572" i="8"/>
  <c r="D1573" i="8"/>
  <c r="D1574" i="8"/>
  <c r="D1575" i="8"/>
  <c r="D1576" i="8"/>
  <c r="D1577" i="8"/>
  <c r="D1578" i="8"/>
  <c r="D1579" i="8"/>
  <c r="D1580" i="8"/>
  <c r="D1581" i="8"/>
  <c r="D1582" i="8"/>
  <c r="D1583" i="8"/>
  <c r="D1584" i="8"/>
  <c r="D1585" i="8"/>
  <c r="D1586" i="8"/>
  <c r="D1587" i="8"/>
  <c r="D1588" i="8"/>
  <c r="D1589" i="8"/>
  <c r="D1590" i="8"/>
  <c r="D1591" i="8"/>
  <c r="D1592" i="8"/>
  <c r="D1593" i="8"/>
  <c r="D1594" i="8"/>
  <c r="D1595" i="8"/>
  <c r="D1596" i="8"/>
  <c r="D1597" i="8"/>
  <c r="D1598" i="8"/>
  <c r="D1599" i="8"/>
  <c r="D1600" i="8"/>
  <c r="D1601" i="8"/>
  <c r="D1602" i="8"/>
  <c r="D1603" i="8"/>
  <c r="D1604" i="8"/>
  <c r="D1605" i="8"/>
  <c r="D1606" i="8"/>
  <c r="D1607" i="8"/>
  <c r="D1608" i="8"/>
  <c r="D1609" i="8"/>
  <c r="D1610" i="8"/>
  <c r="D1611" i="8"/>
  <c r="D1612" i="8"/>
  <c r="D1613" i="8"/>
  <c r="D1614" i="8"/>
  <c r="D1615" i="8"/>
  <c r="D1616" i="8"/>
  <c r="D1617" i="8"/>
  <c r="D1618" i="8"/>
  <c r="D1619" i="8"/>
  <c r="D1620" i="8"/>
  <c r="D1621" i="8"/>
  <c r="D1622" i="8"/>
  <c r="D1623" i="8"/>
  <c r="D1624" i="8"/>
  <c r="D1625" i="8"/>
  <c r="D1626" i="8"/>
  <c r="D1627" i="8"/>
  <c r="D1628" i="8"/>
  <c r="D1629" i="8"/>
  <c r="D1630" i="8"/>
  <c r="D1631" i="8"/>
  <c r="D1632" i="8"/>
  <c r="D1633" i="8"/>
  <c r="D1634" i="8"/>
  <c r="D1635" i="8"/>
  <c r="D1636" i="8"/>
  <c r="D1637" i="8"/>
  <c r="D1638" i="8"/>
  <c r="D1639" i="8"/>
  <c r="D1640" i="8"/>
  <c r="D1641" i="8"/>
  <c r="D1642" i="8"/>
  <c r="D1643" i="8"/>
  <c r="D1644" i="8"/>
  <c r="D1645" i="8"/>
  <c r="D1646" i="8"/>
  <c r="D1647" i="8"/>
  <c r="D1648" i="8"/>
  <c r="D1649" i="8"/>
  <c r="D1650" i="8"/>
  <c r="D1651" i="8"/>
  <c r="D1652" i="8"/>
  <c r="D1653" i="8"/>
  <c r="D1654" i="8"/>
  <c r="D1655" i="8"/>
  <c r="D1656" i="8"/>
  <c r="D1657" i="8"/>
  <c r="D1658" i="8"/>
  <c r="D1659" i="8"/>
  <c r="D1660" i="8"/>
  <c r="D1661" i="8"/>
  <c r="D1662" i="8"/>
  <c r="D1663" i="8"/>
  <c r="D1664" i="8"/>
  <c r="D1665" i="8"/>
  <c r="C9" i="8"/>
  <c r="C25" i="8"/>
  <c r="C24" i="8"/>
  <c r="C11" i="8"/>
  <c r="C10" i="8"/>
  <c r="C7" i="8"/>
  <c r="C1" i="8"/>
  <c r="K1048576" i="1"/>
</calcChain>
</file>

<file path=xl/sharedStrings.xml><?xml version="1.0" encoding="utf-8"?>
<sst xmlns="http://schemas.openxmlformats.org/spreadsheetml/2006/main" count="11180" uniqueCount="860">
  <si>
    <t>Educause</t>
  </si>
  <si>
    <t>College-Ready</t>
  </si>
  <si>
    <t>US Program</t>
  </si>
  <si>
    <t>Southern Regional Education Board</t>
  </si>
  <si>
    <t>New Venture Fund</t>
  </si>
  <si>
    <t>Global Policy &amp; Advocacy</t>
  </si>
  <si>
    <t>Liquid Interactive</t>
  </si>
  <si>
    <t>KIPP Foundation</t>
  </si>
  <si>
    <t>Denver Public Schools Foundation</t>
  </si>
  <si>
    <t>Tennessee State Collaborative on Reforming Education</t>
  </si>
  <si>
    <t>School Board of Pinellas County, Florida</t>
  </si>
  <si>
    <t>Henry County Schools</t>
  </si>
  <si>
    <t>Riverside Unified School District</t>
  </si>
  <si>
    <t>Pacific Charter School Development Inc.</t>
  </si>
  <si>
    <t>The School Board of Lake County, Florida</t>
  </si>
  <si>
    <t>Grantmakers for Education</t>
  </si>
  <si>
    <t>Fund for Public Schools Inc</t>
  </si>
  <si>
    <t>Dallas Independent School District</t>
  </si>
  <si>
    <t>Empirical Resolution Inc.</t>
  </si>
  <si>
    <t>New Schools Fund dba NewSchools Venture Fund</t>
  </si>
  <si>
    <t>Aspire Public Schools</t>
  </si>
  <si>
    <t>National Geographic Society</t>
  </si>
  <si>
    <t>The Fund For Transforming Education in Kentucky Inc</t>
  </si>
  <si>
    <t>Colorado Legacy Foundation</t>
  </si>
  <si>
    <t>Hope Street Group</t>
  </si>
  <si>
    <t>LightSIDE Labs LLC</t>
  </si>
  <si>
    <t>New Schools for Chicago</t>
  </si>
  <si>
    <t>Californians Dedicated to Education Foundation</t>
  </si>
  <si>
    <t>Communities Foundation of Texas</t>
  </si>
  <si>
    <t>National Board for Professional Teaching Standards Inc</t>
  </si>
  <si>
    <t>Illinois Network Of Charter Schools</t>
  </si>
  <si>
    <t>The Chicago Community Trust</t>
  </si>
  <si>
    <t>Children's First Fund, The Chicago Public School Foundation</t>
  </si>
  <si>
    <t>United Way of the Mid-South</t>
  </si>
  <si>
    <t>Harvard University</t>
  </si>
  <si>
    <t>Stanford University</t>
  </si>
  <si>
    <t>American Enterprise Institute For Public Policy Research</t>
  </si>
  <si>
    <t>U.S. Department of Education</t>
  </si>
  <si>
    <t>Relay School of Education</t>
  </si>
  <si>
    <t>Partnerships to Uplift Communities Lakeview Terrace</t>
  </si>
  <si>
    <t>School District of Philadelphia</t>
  </si>
  <si>
    <t>Council for the Accreditation of Educator Preparation</t>
  </si>
  <si>
    <t>Independent School District No. 1 of Tulsa County, Oklahoma</t>
  </si>
  <si>
    <t>Green Dot Public Schools</t>
  </si>
  <si>
    <t>New Teacher Center</t>
  </si>
  <si>
    <t>Rutgers The State University of New Jersey</t>
  </si>
  <si>
    <t>San Jose Unified School District</t>
  </si>
  <si>
    <t>The Innovation Unit Limited</t>
  </si>
  <si>
    <t>Johns Hopkins University</t>
  </si>
  <si>
    <t>The Aspen Institute Inc</t>
  </si>
  <si>
    <t>Spokane School District #81</t>
  </si>
  <si>
    <t>Summit Public Schools</t>
  </si>
  <si>
    <t>Society for Research on Educational Effectiveness</t>
  </si>
  <si>
    <t>National Center on Education &amp; the Economy</t>
  </si>
  <si>
    <t>Council Of The Great City Schools</t>
  </si>
  <si>
    <t>American Institutes for Research in the Behavioral Sciences</t>
  </si>
  <si>
    <t>Asia Society</t>
  </si>
  <si>
    <t>Cooperative Educational Service Agency #2</t>
  </si>
  <si>
    <t>National Center for the Improvement of Educational Assessment Inc.</t>
  </si>
  <si>
    <t>The Learning Accelerator</t>
  </si>
  <si>
    <t>Plexus Institute, Inc.</t>
  </si>
  <si>
    <t>SRI International</t>
  </si>
  <si>
    <t>The Broad Center for the Management of School Systems</t>
  </si>
  <si>
    <t>Council of Chief State School Officers</t>
  </si>
  <si>
    <t>The SEED Foundation, Inc.</t>
  </si>
  <si>
    <t>Academy for Urban School Leadership</t>
  </si>
  <si>
    <t>Jefferson Parish Public School System</t>
  </si>
  <si>
    <t>STRIVE Preparatory Schools</t>
  </si>
  <si>
    <t>The Center for Better Schools - NAATE Program</t>
  </si>
  <si>
    <t>Teach for America, Inc.</t>
  </si>
  <si>
    <t>Business Innovation Factory</t>
  </si>
  <si>
    <t>Tennessee Department of Education</t>
  </si>
  <si>
    <t>eSpark Inc.</t>
  </si>
  <si>
    <t>Alliance for College-Ready Public Schools</t>
  </si>
  <si>
    <t>Stand for Children Leadership Center</t>
  </si>
  <si>
    <t>University of Washington Foundation</t>
  </si>
  <si>
    <t>Seneca Family of Agencies</t>
  </si>
  <si>
    <t>Charter Board Partners</t>
  </si>
  <si>
    <t>NYSUT Education and Learning Trust</t>
  </si>
  <si>
    <t>Center for Public Justice</t>
  </si>
  <si>
    <t>Bellwether Education Partners, Inc.</t>
  </si>
  <si>
    <t>Leading Educators Inc</t>
  </si>
  <si>
    <t>Motion Math, Inc.</t>
  </si>
  <si>
    <t>Charter Fund Inc dba Charter School Growth Fund</t>
  </si>
  <si>
    <t>Pennsylvania Business Council Education Foundation</t>
  </si>
  <si>
    <t>Consortium for Educational Change</t>
  </si>
  <si>
    <t>Center for American Progress</t>
  </si>
  <si>
    <t>New Haven Public Schools</t>
  </si>
  <si>
    <t>BrightBytes, Inc.</t>
  </si>
  <si>
    <t>Computers for Youth Foundation, Inc.</t>
  </si>
  <si>
    <t>Massachusetts Business Alliance for Education, Inc.</t>
  </si>
  <si>
    <t>Growth Philanthropy Network Inc.</t>
  </si>
  <si>
    <t>Silicon Valley Education Foundation</t>
  </si>
  <si>
    <t>North American Council for Online Learning</t>
  </si>
  <si>
    <t>Common Sense Media</t>
  </si>
  <si>
    <t>Foundation for Excellence in Education Inc.</t>
  </si>
  <si>
    <t>Center for Education Reform</t>
  </si>
  <si>
    <t>CHIME Institute</t>
  </si>
  <si>
    <t>The NEA Foundation for the Improvement of Education</t>
  </si>
  <si>
    <t>WestEd</t>
  </si>
  <si>
    <t>Mississippi First Inc.</t>
  </si>
  <si>
    <t>Alliance for Excellent Education, Inc.</t>
  </si>
  <si>
    <t>Achievement First Inc.</t>
  </si>
  <si>
    <t>100 Black Men of America, Inc.</t>
  </si>
  <si>
    <t>Brown University</t>
  </si>
  <si>
    <t>Americas Promise-The Alliance For Youth</t>
  </si>
  <si>
    <t>Expectations Project Inc.</t>
  </si>
  <si>
    <t>GreatSchools, Inc.</t>
  </si>
  <si>
    <t>Policy Innovators In Education Network, Inc.</t>
  </si>
  <si>
    <t>James B. Hunt, Jr. Institute for Educational Leadership and Policy Foundation, Inc.</t>
  </si>
  <si>
    <t>Consortium for School Networking</t>
  </si>
  <si>
    <t>Mozilla Foundation</t>
  </si>
  <si>
    <t>ILID Inc</t>
  </si>
  <si>
    <t>University of Chicago</t>
  </si>
  <si>
    <t>Denver Public Schools</t>
  </si>
  <si>
    <t>Public Agenda Foundation, Inc.</t>
  </si>
  <si>
    <t>Innosight Institute Inc</t>
  </si>
  <si>
    <t>CELT Corporation</t>
  </si>
  <si>
    <t>LEV Foundation</t>
  </si>
  <si>
    <t>Military Child Education Coalition</t>
  </si>
  <si>
    <t>Houston Independent School District Foundation</t>
  </si>
  <si>
    <t>Learning Matters, Inc.</t>
  </si>
  <si>
    <t>Hillsborough County Public Schools</t>
  </si>
  <si>
    <t>Kentucky Department of Education</t>
  </si>
  <si>
    <t>Rockefeller Philanthropy Advisors, Inc.</t>
  </si>
  <si>
    <t>Charlotte-Mecklenburg Schools</t>
  </si>
  <si>
    <t>Portland Public Schools</t>
  </si>
  <si>
    <t>Rose Community Foundation</t>
  </si>
  <si>
    <t>Long Beach Unified School District</t>
  </si>
  <si>
    <t>Excellent Schools Detroit</t>
  </si>
  <si>
    <t>New Voice Strategies</t>
  </si>
  <si>
    <t>Great Schools Partnership Inc.</t>
  </si>
  <si>
    <t>National Council on Teacher Quality</t>
  </si>
  <si>
    <t>Research for Action Inc</t>
  </si>
  <si>
    <t>4.0 Schools</t>
  </si>
  <si>
    <t>Los Angeles Unified School District</t>
  </si>
  <si>
    <t>MDRC</t>
  </si>
  <si>
    <t>National Catholic Educational Association</t>
  </si>
  <si>
    <t>New Leaders Inc</t>
  </si>
  <si>
    <t>The College-Ready Promise</t>
  </si>
  <si>
    <t>Pasadena Independent School District</t>
  </si>
  <si>
    <t>Montgomery County Public Schools</t>
  </si>
  <si>
    <t>National Center for Research in Advanced Information and Digital Technologies</t>
  </si>
  <si>
    <t>Colorado Succeeds</t>
  </si>
  <si>
    <t>Oakland Schools Foundation</t>
  </si>
  <si>
    <t>Colorado Children's Campaign</t>
  </si>
  <si>
    <t>EducationSuperHighway</t>
  </si>
  <si>
    <t>National Governors Association Center For Best Practices</t>
  </si>
  <si>
    <t>New Schools for New Orleans Inc</t>
  </si>
  <si>
    <t>Mastery Charter High School</t>
  </si>
  <si>
    <t>Learning Forward</t>
  </si>
  <si>
    <t>Uplift Education</t>
  </si>
  <si>
    <t>KIPP Bay Area Schools</t>
  </si>
  <si>
    <t>E.L. Haynes Public Charter School</t>
  </si>
  <si>
    <t>KIPP New York Inc.</t>
  </si>
  <si>
    <t>Highline Public Schools</t>
  </si>
  <si>
    <t>Center for Teaching Quality, Inc.</t>
  </si>
  <si>
    <t>Bridgeport Public Schools</t>
  </si>
  <si>
    <t>Civic Builders Inc.</t>
  </si>
  <si>
    <t>Envision Education Inc</t>
  </si>
  <si>
    <t>KIPP, Inc.</t>
  </si>
  <si>
    <t>KIPP Chicago Schools</t>
  </si>
  <si>
    <t>Perspectives Charter School</t>
  </si>
  <si>
    <t>Rocketship Education</t>
  </si>
  <si>
    <t>Regents University Of California Los Angeles</t>
  </si>
  <si>
    <t>U.S. Education Delivery Institute, Inc.</t>
  </si>
  <si>
    <t>University of Michigan</t>
  </si>
  <si>
    <t>Education Development Center, Inc.</t>
  </si>
  <si>
    <t>Memphis City Schools Foundation</t>
  </si>
  <si>
    <t>American Association for the Advancement of Science</t>
  </si>
  <si>
    <t>Foundation Center</t>
  </si>
  <si>
    <t>University of Missouri - Columbia</t>
  </si>
  <si>
    <t>Prichard Committee for Academic Excellence</t>
  </si>
  <si>
    <t>Acuitus, Inc.</t>
  </si>
  <si>
    <t>Massachusetts Institute of Technology</t>
  </si>
  <si>
    <t>The Achievement Network</t>
  </si>
  <si>
    <t>The New Teacher Project, Inc.</t>
  </si>
  <si>
    <t>University of Florida</t>
  </si>
  <si>
    <t>Region 8 ESC of Northeast Indiana</t>
  </si>
  <si>
    <t>Center for Applied Linguistics</t>
  </si>
  <si>
    <t>KnowledgeWorks Foundation</t>
  </si>
  <si>
    <t>DePaul University</t>
  </si>
  <si>
    <t>Literacy Design Collaborative, Inc</t>
  </si>
  <si>
    <t>Perkins School for the Blind</t>
  </si>
  <si>
    <t>ConnectEDU, Inc.</t>
  </si>
  <si>
    <t>Creative Commons Corporation</t>
  </si>
  <si>
    <t>California Charter Schools Association</t>
  </si>
  <si>
    <t>Puget Sound Educational Service District</t>
  </si>
  <si>
    <t>Expeditionary Learning Outward Bound, Inc.</t>
  </si>
  <si>
    <t>National Math and Science Initiative Inc.</t>
  </si>
  <si>
    <t>National Center for Family Literacy Inc.</t>
  </si>
  <si>
    <t>Association for Supervision and Curriculum Development</t>
  </si>
  <si>
    <t>Arkansas Public School Resource Center Inc</t>
  </si>
  <si>
    <t>Facing History and Ourselves National Foundation, Inc.</t>
  </si>
  <si>
    <t>Battelle For Kids</t>
  </si>
  <si>
    <t>New Visions for Public Schools, Inc</t>
  </si>
  <si>
    <t>National Council of Teachers of English</t>
  </si>
  <si>
    <t>Educators for Excellence</t>
  </si>
  <si>
    <t>Triumph Learning, LLC</t>
  </si>
  <si>
    <t>On Deck Systems LLC</t>
  </si>
  <si>
    <t>St. Bernard Parish Public Schools</t>
  </si>
  <si>
    <t>The George Washington University</t>
  </si>
  <si>
    <t>Council for a Strong America</t>
  </si>
  <si>
    <t>DigiLearn Digital Learning Institute</t>
  </si>
  <si>
    <t>Startup Weekend</t>
  </si>
  <si>
    <t>Engaged Learning</t>
  </si>
  <si>
    <t>American Agora Foundation Inc</t>
  </si>
  <si>
    <t>Fresno Unified School District</t>
  </si>
  <si>
    <t>Six Red Marbles LLC</t>
  </si>
  <si>
    <t>iCivics, Inc.</t>
  </si>
  <si>
    <t>Jefferson County School District R-1</t>
  </si>
  <si>
    <t>LearnZillion, Inc.</t>
  </si>
  <si>
    <t>Actively Learn Inc.</t>
  </si>
  <si>
    <t>Ednovo</t>
  </si>
  <si>
    <t>Common Ground Software Inc.</t>
  </si>
  <si>
    <t>Whipsmart Learning LLC</t>
  </si>
  <si>
    <t>Classroom, Inc.</t>
  </si>
  <si>
    <t>Filament Games, LLC</t>
  </si>
  <si>
    <t>ThinkCERCA.com, Inc.</t>
  </si>
  <si>
    <t>Quackenworth Inc.</t>
  </si>
  <si>
    <t>GameDesk Inc.</t>
  </si>
  <si>
    <t>ACIAS LLC</t>
  </si>
  <si>
    <t>Benchmark Education Company LLC</t>
  </si>
  <si>
    <t>Design Innovation Factory</t>
  </si>
  <si>
    <t>LightSail Inc.</t>
  </si>
  <si>
    <t>University of Georgia Research Foundation, Inc.</t>
  </si>
  <si>
    <t>National Association Of Charter School Authorizers</t>
  </si>
  <si>
    <t>The Teaching Channel</t>
  </si>
  <si>
    <t>Shelby County Schools Education Foundation</t>
  </si>
  <si>
    <t>Lexia Learning Systems, Inc.</t>
  </si>
  <si>
    <t>Knox County Schools</t>
  </si>
  <si>
    <t>National Association of State Boards of Education</t>
  </si>
  <si>
    <t>Fayette County Public Schools</t>
  </si>
  <si>
    <t>Learning Games Network Inc</t>
  </si>
  <si>
    <t>Data Quality Campaign, Inc.</t>
  </si>
  <si>
    <t>New America Foundation</t>
  </si>
  <si>
    <t>National Congress of Parents and Teachers</t>
  </si>
  <si>
    <t>Giving Back Fund Inc.</t>
  </si>
  <si>
    <t>The Association of Educational Publishers</t>
  </si>
  <si>
    <t>Rocky Mountain Preparatory School</t>
  </si>
  <si>
    <t>American Federation Of Teachers Educational Foundation</t>
  </si>
  <si>
    <t>American Educational Research Association</t>
  </si>
  <si>
    <t>Local Initiatives Support Corporation</t>
  </si>
  <si>
    <t>New York City Department of Education</t>
  </si>
  <si>
    <t>DonorsChoose.org</t>
  </si>
  <si>
    <t>State Education Technology</t>
  </si>
  <si>
    <t>National Academy of Sciences</t>
  </si>
  <si>
    <t>Baton Rouge Area Foundation</t>
  </si>
  <si>
    <t>Michigan State University</t>
  </si>
  <si>
    <t>National Alliance For Public Charter Schools</t>
  </si>
  <si>
    <t>The Colorado Education Association Foundation for Teacher Quality and Student Achievement</t>
  </si>
  <si>
    <t>A+ Schools: Pittsburgh's Community Alliance For Public Education</t>
  </si>
  <si>
    <t>Internationals Network For Public Schools Inc</t>
  </si>
  <si>
    <t>Government Finance Officers Association of the United States and Canada</t>
  </si>
  <si>
    <t>University of Kentucky Research Foundation</t>
  </si>
  <si>
    <t>Delaware Department of Education</t>
  </si>
  <si>
    <t>National Paideia Center Inc</t>
  </si>
  <si>
    <t>Center for Excellence in Educational Leadership</t>
  </si>
  <si>
    <t>Average</t>
  </si>
  <si>
    <t>Stdev</t>
  </si>
  <si>
    <t>Data1</t>
  </si>
  <si>
    <t>Median</t>
  </si>
  <si>
    <t>Mode</t>
  </si>
  <si>
    <t>University of North Carolina at Chapel Hill</t>
  </si>
  <si>
    <t>Center for Reform of School Systems Inc.</t>
  </si>
  <si>
    <t>University of Washington</t>
  </si>
  <si>
    <t>University of Arkansas, Fayetteville</t>
  </si>
  <si>
    <t>Battelle Memorial Institute</t>
  </si>
  <si>
    <t>Scholastic Inc.</t>
  </si>
  <si>
    <t>CAST, Inc.</t>
  </si>
  <si>
    <t>Achieve Inc</t>
  </si>
  <si>
    <t>Cristo Rey Network</t>
  </si>
  <si>
    <t>National Opinion Research Center</t>
  </si>
  <si>
    <t>National Center on Time &amp; Learning Inc.</t>
  </si>
  <si>
    <t>Jobs for the Future Inc.</t>
  </si>
  <si>
    <t>University of Texas at Dallas</t>
  </si>
  <si>
    <t>KIPP LA Schools</t>
  </si>
  <si>
    <t>Carnegie Mellon University</t>
  </si>
  <si>
    <t>KIPP Metro Atlanta Collaborative Inc</t>
  </si>
  <si>
    <t>Denver School of Science and Technology Inc</t>
  </si>
  <si>
    <t>Noble Network of Charter Schools</t>
  </si>
  <si>
    <t>Lighthouse Academies of Indiana Inc.</t>
  </si>
  <si>
    <t>KIPP DC INC</t>
  </si>
  <si>
    <t>FirstLine Schools, Inc.</t>
  </si>
  <si>
    <t>KIPP New Orleans Inc</t>
  </si>
  <si>
    <t>Kipp Adelante Preparatory Academy</t>
  </si>
  <si>
    <t>High Tech High Foundation</t>
  </si>
  <si>
    <t>Worcester Polytechnic Institute</t>
  </si>
  <si>
    <t>Editorial Projects in Education Inc</t>
  </si>
  <si>
    <t>Colorado Seminary</t>
  </si>
  <si>
    <t>The Boston Educational Development Foundation, Inc.</t>
  </si>
  <si>
    <t>University of Maryland, Baltimore</t>
  </si>
  <si>
    <t>Clemson University</t>
  </si>
  <si>
    <t>The University of the State of New York</t>
  </si>
  <si>
    <t>Colorado League of Charter Schools</t>
  </si>
  <si>
    <t>Excelencia in Education</t>
  </si>
  <si>
    <t>University of California, Irvine</t>
  </si>
  <si>
    <t>iMentor Incorporated</t>
  </si>
  <si>
    <t>Brookings Institution</t>
  </si>
  <si>
    <t>Nellie Mae Education Foundation, Inc.</t>
  </si>
  <si>
    <t>Technet Foundation, Inc.</t>
  </si>
  <si>
    <t>Hillsborough County Council of PTA/PTSAs</t>
  </si>
  <si>
    <t>Arizona State University Foundation</t>
  </si>
  <si>
    <t>Trustees of the University of Pennsylvania</t>
  </si>
  <si>
    <t>Kentucky Chamber Foundation, Inc.</t>
  </si>
  <si>
    <t>Education Resource Strategies, Inc.</t>
  </si>
  <si>
    <t>National Council of La Raza</t>
  </si>
  <si>
    <t>State Legislative Leaders Foundation Inc.</t>
  </si>
  <si>
    <t>United Way Worldwide</t>
  </si>
  <si>
    <t>George W. Bush Foundation</t>
  </si>
  <si>
    <t>National Literacy Project Inc.</t>
  </si>
  <si>
    <t>Ohio Business Alliance for Higher Education and the Economy</t>
  </si>
  <si>
    <t>DC Public Education Fund</t>
  </si>
  <si>
    <t>Fund for Educational Excellence</t>
  </si>
  <si>
    <t>Jefferson County Public Schools</t>
  </si>
  <si>
    <t>Connected the California Center for College and Career</t>
  </si>
  <si>
    <t>Urban Schools Human Capital Academy, Inc</t>
  </si>
  <si>
    <t>Advanced Programs Initiative, Inc.</t>
  </si>
  <si>
    <t>Boston Public Schools</t>
  </si>
  <si>
    <t>Memphis City Schools</t>
  </si>
  <si>
    <t>The Mind Trust Inc.</t>
  </si>
  <si>
    <t>University of California, Los Angeles</t>
  </si>
  <si>
    <t>New Classrooms Innovation Partners, Inc.</t>
  </si>
  <si>
    <t>University of Southern California - Department of Contracts and Grants</t>
  </si>
  <si>
    <t>Idea Public Schools</t>
  </si>
  <si>
    <t>America Achieves, Inc</t>
  </si>
  <si>
    <t>Council of State Governments</t>
  </si>
  <si>
    <t>Boyle County Schools</t>
  </si>
  <si>
    <t>Rockcastle County School District</t>
  </si>
  <si>
    <t>Khan Academy Inc.</t>
  </si>
  <si>
    <t>Pittsburgh Public Schools</t>
  </si>
  <si>
    <t>Jessamine County Schools</t>
  </si>
  <si>
    <t>Allegheny Intermediate Unit</t>
  </si>
  <si>
    <t>Adams County School District No. 50</t>
  </si>
  <si>
    <t>Measured Progress, Inc.</t>
  </si>
  <si>
    <t>Committee for Economic Development</t>
  </si>
  <si>
    <t>University of Central Florida Foundation Inc.</t>
  </si>
  <si>
    <t>Lancaster-Lebanon Intermediate Unit 13</t>
  </si>
  <si>
    <t>Florida Association of District School Superintendents</t>
  </si>
  <si>
    <t>Florida State University Research Foundation Inc.</t>
  </si>
  <si>
    <t>Colorado Nonprofit Development Center</t>
  </si>
  <si>
    <t>Educurious Partners</t>
  </si>
  <si>
    <t>National Writing Project</t>
  </si>
  <si>
    <t>Recovery School District</t>
  </si>
  <si>
    <t>EdSurge Inc.</t>
  </si>
  <si>
    <t>Shared Learning Collaborative, LLC</t>
  </si>
  <si>
    <t>The Center for Better Schools</t>
  </si>
  <si>
    <t>Forsyth County Schools</t>
  </si>
  <si>
    <t>Daviess County Public Schools</t>
  </si>
  <si>
    <t>Kenton County School District</t>
  </si>
  <si>
    <t>Warren County Public Schools</t>
  </si>
  <si>
    <t>Boone County Schools</t>
  </si>
  <si>
    <t>Morgridge Institute for Research Inc.</t>
  </si>
  <si>
    <t>Rochester City School District</t>
  </si>
  <si>
    <t>Minneapolis Foundation</t>
  </si>
  <si>
    <t>American Association of School Administrators, Inc.</t>
  </si>
  <si>
    <t>Louisiana Department of Education</t>
  </si>
  <si>
    <t>The Pittsburgh Promise Foundation</t>
  </si>
  <si>
    <t>Thomas B. Fordham Institute</t>
  </si>
  <si>
    <t>Arizona State University</t>
  </si>
  <si>
    <t>Future is Now Schools</t>
  </si>
  <si>
    <t>Woodrow Wilson National Fellowship Foundation</t>
  </si>
  <si>
    <t>Children Now</t>
  </si>
  <si>
    <t>Louisiana Association of Public Charter Schools</t>
  </si>
  <si>
    <t>Georgetown University</t>
  </si>
  <si>
    <t>Education Pioneers Inc.</t>
  </si>
  <si>
    <t>WNET</t>
  </si>
  <si>
    <t>Education Sector Inc</t>
  </si>
  <si>
    <t>Center for Effective Philanthropy, Inc.</t>
  </si>
  <si>
    <t>Pearson Charitable Foundation</t>
  </si>
  <si>
    <t>Corporation for Public Broadcasting</t>
  </si>
  <si>
    <t>Pennsylvania Partnerships for Children</t>
  </si>
  <si>
    <t>Silicon Valley Community Foundation</t>
  </si>
  <si>
    <t>Reasoning Mind, Inc.</t>
  </si>
  <si>
    <t>The Brighter Choice Foundation Inc.</t>
  </si>
  <si>
    <t>Carnegie Foundation for the Advancement of Teaching</t>
  </si>
  <si>
    <t>New Technology Network, LLC</t>
  </si>
  <si>
    <t>Public Education Network</t>
  </si>
  <si>
    <t>Houston Independent School District</t>
  </si>
  <si>
    <t>Alliance for Education</t>
  </si>
  <si>
    <t>Uncommon Knowledge and Achievement, Inc.</t>
  </si>
  <si>
    <t>MetaMetrics, Inc.</t>
  </si>
  <si>
    <t>Trustees of Indiana University</t>
  </si>
  <si>
    <t>Commission on Hispanic Affairs</t>
  </si>
  <si>
    <t>University of Texas at Austin - Charles A. Dana Center</t>
  </si>
  <si>
    <t>Advancement Through Opportunity and Knowledge Incorporated</t>
  </si>
  <si>
    <t>E Line Ventures LLC</t>
  </si>
  <si>
    <t>Nashville Public Education Foundation</t>
  </si>
  <si>
    <t>Pennsylvania Department of Education</t>
  </si>
  <si>
    <t>Illinois Institute of Technology</t>
  </si>
  <si>
    <t>Tutor.com, Inc.</t>
  </si>
  <si>
    <t>United Federation of Teachers Educational Foundation Inc.</t>
  </si>
  <si>
    <t>Pollinate Ventures</t>
  </si>
  <si>
    <t>Executive Office of Education for the Commonwealth of Massachusetts</t>
  </si>
  <si>
    <t>Georgia Department of Education</t>
  </si>
  <si>
    <t>Niswonger Foundation</t>
  </si>
  <si>
    <t>The Community Foundation for Prince George's County</t>
  </si>
  <si>
    <t>National Student Clearinghouse Research Center</t>
  </si>
  <si>
    <t>Education Equality Project Inc.</t>
  </si>
  <si>
    <t>Public Broadcasting Service</t>
  </si>
  <si>
    <t>Change the Equation Inc</t>
  </si>
  <si>
    <t>University System of Georgia Foundation, Inc.</t>
  </si>
  <si>
    <t>Council for Aid to Education Inc.</t>
  </si>
  <si>
    <t>Charlotte Chamber of Commerce</t>
  </si>
  <si>
    <t>Research Foundation of State University of New York</t>
  </si>
  <si>
    <t>Saint Paul Public Schools</t>
  </si>
  <si>
    <t>Partners for Developing Futures Inc.</t>
  </si>
  <si>
    <t>New York Charter Schools Association Inc</t>
  </si>
  <si>
    <t>Atlanta Public Schools</t>
  </si>
  <si>
    <t>Education Commission of the States</t>
  </si>
  <si>
    <t>Albuquerque Public Schools</t>
  </si>
  <si>
    <t>The Arizona Charter Schools Association</t>
  </si>
  <si>
    <t>University of Georgia</t>
  </si>
  <si>
    <t>Cleveland Metropolitan School District</t>
  </si>
  <si>
    <t>New York City Charter School Center</t>
  </si>
  <si>
    <t>Greater Atlanta Chamber Foundation, Inc.</t>
  </si>
  <si>
    <t>Los Angeles Parents Union</t>
  </si>
  <si>
    <t>Rodel Charitable Foundation DE</t>
  </si>
  <si>
    <t>Stanford University - John W. Gardner Center for Youth and Their Communities</t>
  </si>
  <si>
    <t>The Education Trust</t>
  </si>
  <si>
    <t>Southeastern Council of Foundations, Inc.</t>
  </si>
  <si>
    <t>Center for Inspired Teaching</t>
  </si>
  <si>
    <t>Institute of Play, Inc.</t>
  </si>
  <si>
    <t>Alliance For Education, Inc.</t>
  </si>
  <si>
    <t>Purdue University</t>
  </si>
  <si>
    <t>University of Puget Sound</t>
  </si>
  <si>
    <t>NBCUniversal Media, LLC</t>
  </si>
  <si>
    <t>Communications</t>
  </si>
  <si>
    <t>Worcester Public Schools</t>
  </si>
  <si>
    <t>New York City Outward Bound Center Inc</t>
  </si>
  <si>
    <t>Washington Regional Association Of Grantmakers</t>
  </si>
  <si>
    <t>New York University</t>
  </si>
  <si>
    <t>Texas Charter Schools Association</t>
  </si>
  <si>
    <t>NCB Capital Impact</t>
  </si>
  <si>
    <t>Guaranteach</t>
  </si>
  <si>
    <t>New Mexico Business Roundtable for Educational Excellence</t>
  </si>
  <si>
    <t>Prince George's County Public Schools</t>
  </si>
  <si>
    <t>Common Core Inc.</t>
  </si>
  <si>
    <t>University of California - Berkeley</t>
  </si>
  <si>
    <t>Washington State Commission on African American Affairs</t>
  </si>
  <si>
    <t>Florida Department of Education</t>
  </si>
  <si>
    <t>Shelby County Schools</t>
  </si>
  <si>
    <t>Arkansas Department of Education</t>
  </si>
  <si>
    <t>Ohio Department of Education</t>
  </si>
  <si>
    <t>City of New Haven</t>
  </si>
  <si>
    <t>Educational Testing Service</t>
  </si>
  <si>
    <t>Institute for a Competitive Workforce</t>
  </si>
  <si>
    <t>Tides Center</t>
  </si>
  <si>
    <t>StartL Inc.</t>
  </si>
  <si>
    <t>Business Higher Education Forum</t>
  </si>
  <si>
    <t>Friendship Public Charter School</t>
  </si>
  <si>
    <t>Hillsborough Educational Foundation Inc</t>
  </si>
  <si>
    <t>Hamilton County Department of Education</t>
  </si>
  <si>
    <t>National Summer Learning Association</t>
  </si>
  <si>
    <t>Achieve Minneapolis</t>
  </si>
  <si>
    <t>Greater Houston Community Foundation</t>
  </si>
  <si>
    <t>E3 Alliance</t>
  </si>
  <si>
    <t>Leadership Conference on Civil Rights Education Fund, Inc.</t>
  </si>
  <si>
    <t>National Urban League Inc</t>
  </si>
  <si>
    <t>Roads to Success Inc.</t>
  </si>
  <si>
    <t>Professional Educator Standards Board</t>
  </si>
  <si>
    <t>Austin Voices for Education and Youth</t>
  </si>
  <si>
    <t>Teach Plus, Incorporated</t>
  </si>
  <si>
    <t>Teachers College, Columbia University</t>
  </si>
  <si>
    <t>FSG, Inc.</t>
  </si>
  <si>
    <t>L.U.L.A.C. Institute, Inc.</t>
  </si>
  <si>
    <t>ACT, Inc</t>
  </si>
  <si>
    <t>Center on Education Policy</t>
  </si>
  <si>
    <t>Urban Teacher Residency United Inc</t>
  </si>
  <si>
    <t>National Indian Education Association</t>
  </si>
  <si>
    <t>Tiger Woods Foundation Inc</t>
  </si>
  <si>
    <t>Mexican American Legal Defense and Educational Fund</t>
  </si>
  <si>
    <t>Southeast Asia Resource Action Center</t>
  </si>
  <si>
    <t>IB Fund US Inc</t>
  </si>
  <si>
    <t>Trustees of Dartmouth College</t>
  </si>
  <si>
    <t>Texas Public Education Reform Foundation</t>
  </si>
  <si>
    <t>Education Writers Association</t>
  </si>
  <si>
    <t>Ohio Grantmakers Forum</t>
  </si>
  <si>
    <t>Mathematica Policy Research</t>
  </si>
  <si>
    <t>Teachers Educational Foundation</t>
  </si>
  <si>
    <t>College Summit Inc</t>
  </si>
  <si>
    <t>Educational Policy Improvement Center</t>
  </si>
  <si>
    <t>The Bridgespan Group, Inc.</t>
  </si>
  <si>
    <t>Partnership for Learning</t>
  </si>
  <si>
    <t>MCNC</t>
  </si>
  <si>
    <t>P A S T Foundation</t>
  </si>
  <si>
    <t>Gifts to Share Inc.</t>
  </si>
  <si>
    <t>United Way Inc</t>
  </si>
  <si>
    <t>California Polytechnic State University Foundation</t>
  </si>
  <si>
    <t>National Commission on Teachings &amp; America's Future</t>
  </si>
  <si>
    <t>EdVisions Inc</t>
  </si>
  <si>
    <t>Rensselaer Polytechnic Institute</t>
  </si>
  <si>
    <t>SeaChange Capital Partners, Inc.</t>
  </si>
  <si>
    <t>National Student Clearinghouse</t>
  </si>
  <si>
    <t>College for All Texans Foundation: Closing the Gaps</t>
  </si>
  <si>
    <t>College Success Foundation</t>
  </si>
  <si>
    <t>Deutsche Bank Americas Foundation</t>
  </si>
  <si>
    <t>Proforum d/b/a National Superintendents Roundtable</t>
  </si>
  <si>
    <t>Illinois State Board of Education</t>
  </si>
  <si>
    <t>Partnership For Los Angeles Schools</t>
  </si>
  <si>
    <t>Pacific Institute For Community Organizations</t>
  </si>
  <si>
    <t>Project GRAD</t>
  </si>
  <si>
    <t>Seattle Biomedical Research Institute</t>
  </si>
  <si>
    <t>Third Sector New England, Inc.</t>
  </si>
  <si>
    <t>New Technology Foundation</t>
  </si>
  <si>
    <t>North Carolina New Schools Project, Inc.</t>
  </si>
  <si>
    <t>DC VOICE</t>
  </si>
  <si>
    <t>Target Area Development Corporation</t>
  </si>
  <si>
    <t>The Big Picture Company</t>
  </si>
  <si>
    <t>The Schott Foundation For Public Education</t>
  </si>
  <si>
    <t>Team Pennsylvania Foundation</t>
  </si>
  <si>
    <t>Advance Illinois NFP</t>
  </si>
  <si>
    <t>Twenty First Century Foundation</t>
  </si>
  <si>
    <t>Street Schools Network</t>
  </si>
  <si>
    <t>Texas Valley Communities Foundation</t>
  </si>
  <si>
    <t>Fund for the City of New York, Inc.</t>
  </si>
  <si>
    <t>The Washington State Board of Education</t>
  </si>
  <si>
    <t>Educational Broadcasting Corp</t>
  </si>
  <si>
    <t>The Seattle Foundation</t>
  </si>
  <si>
    <t>University of Wisconsin</t>
  </si>
  <si>
    <t>University of Chicago - Urban Education Institute</t>
  </si>
  <si>
    <t>Newark Charter School Fund, Inc.</t>
  </si>
  <si>
    <t>Technology Access Foundation</t>
  </si>
  <si>
    <t>Outward Bound, Inc.</t>
  </si>
  <si>
    <t>American Institute for Social Justice Inc</t>
  </si>
  <si>
    <t>National Academy Foundation</t>
  </si>
  <si>
    <t>Texas Association Of School Boards Inc</t>
  </si>
  <si>
    <t>The Lynnwood Foundation</t>
  </si>
  <si>
    <t>Avid Center</t>
  </si>
  <si>
    <t>N Y C Mission Society</t>
  </si>
  <si>
    <t>Austin Community College Foundation</t>
  </si>
  <si>
    <t>Boston Plan for Excellence in the Public Schools Foundation</t>
  </si>
  <si>
    <t>Asian and Pacific Islander American Scholarship Fund</t>
  </si>
  <si>
    <t>The Community Foundation For The National Capital Region</t>
  </si>
  <si>
    <t>Washington School Principals Education Foundation</t>
  </si>
  <si>
    <t>University Of Chicago - University Research Administration</t>
  </si>
  <si>
    <t>University of North Carolina</t>
  </si>
  <si>
    <t>Atlanta Education Fund Inc</t>
  </si>
  <si>
    <t>YES Prep Public Schools</t>
  </si>
  <si>
    <t>Community Initiatives</t>
  </si>
  <si>
    <t>Association for the Advancement of Mexican Americans</t>
  </si>
  <si>
    <t>Houston Area Urban League Inc</t>
  </si>
  <si>
    <t>State of Washington Office of Superintendent of Public Instruction</t>
  </si>
  <si>
    <t>National League of Cities Institute</t>
  </si>
  <si>
    <t>Urban Institute</t>
  </si>
  <si>
    <t>The University of Texas System Administration</t>
  </si>
  <si>
    <t>Thurgood Marshall Scholarship Fund</t>
  </si>
  <si>
    <t>Social Science Research Council</t>
  </si>
  <si>
    <t>Keys to Improving Dayton Schools, Inc.</t>
  </si>
  <si>
    <t>Higher Education Policy Institute</t>
  </si>
  <si>
    <t>Princeton University</t>
  </si>
  <si>
    <t>Texas Education Agency</t>
  </si>
  <si>
    <t>Albany Park Neighborhood Council</t>
  </si>
  <si>
    <t>Public Interest Projects Inc</t>
  </si>
  <si>
    <t>Austin Area Urban League Inc</t>
  </si>
  <si>
    <t>Austin Hispanic Chamber Of Commerce Foundation</t>
  </si>
  <si>
    <t>United Ways of Texas Inc</t>
  </si>
  <si>
    <t>Case Western Reserve University</t>
  </si>
  <si>
    <t>Chicago Public Schools</t>
  </si>
  <si>
    <t>New York Community Trust</t>
  </si>
  <si>
    <t>University of California Santa Barbara</t>
  </si>
  <si>
    <t>TALC New Vision Program</t>
  </si>
  <si>
    <t>El Centro de la Raza</t>
  </si>
  <si>
    <t>Alliance for a Better Community</t>
  </si>
  <si>
    <t>The Sizer Foundation</t>
  </si>
  <si>
    <t>KidsOhio.org</t>
  </si>
  <si>
    <t>Ohio Alliance for Public Charter Schools</t>
  </si>
  <si>
    <t>Aspira Inc of Illinois</t>
  </si>
  <si>
    <t>North Carolina Department of Public Instruction</t>
  </si>
  <si>
    <t>New Technology Fund</t>
  </si>
  <si>
    <t>Metropolitan Planning Council</t>
  </si>
  <si>
    <t>Austin Independent School District</t>
  </si>
  <si>
    <t>Marquette University</t>
  </si>
  <si>
    <t>Milwaukee Public Schools</t>
  </si>
  <si>
    <t>Foundation for California Community Colleges</t>
  </si>
  <si>
    <t>Education Service Center Region XIII</t>
  </si>
  <si>
    <t>Office of the Mayor of Los Angeles</t>
  </si>
  <si>
    <t>The Efficacy Institute Incorporated</t>
  </si>
  <si>
    <t>Association for the Study of Higher Education</t>
  </si>
  <si>
    <t>Institute for Research and Reform in Education Inc.</t>
  </si>
  <si>
    <t>Urban Assembly Inc</t>
  </si>
  <si>
    <t>California County Superintendents Educational Services Association</t>
  </si>
  <si>
    <t>The Henry Ford Learning Institute</t>
  </si>
  <si>
    <t>Center for Strengthening the Teaching Profession</t>
  </si>
  <si>
    <t>Education Service Center Region I of Texas</t>
  </si>
  <si>
    <t>Communities in Schools, Inc.</t>
  </si>
  <si>
    <t>Community Studies Inc</t>
  </si>
  <si>
    <t>The Education Resources Institute</t>
  </si>
  <si>
    <t>National Coalition of Community Foundations for Youth</t>
  </si>
  <si>
    <t>Bellevue Schools Foundation</t>
  </si>
  <si>
    <t>St. HOPE Academy</t>
  </si>
  <si>
    <t>West Valley School District #363</t>
  </si>
  <si>
    <t>Greater Kansas City Community Foundation</t>
  </si>
  <si>
    <t>Clover Park School District #400</t>
  </si>
  <si>
    <t>Institute for Teaching</t>
  </si>
  <si>
    <t>Coalition of Essential Schools Northwest</t>
  </si>
  <si>
    <t>California Business for Education Excellence Foundation</t>
  </si>
  <si>
    <t>Make The Road By Walking</t>
  </si>
  <si>
    <t>RAND Corporation</t>
  </si>
  <si>
    <t>ACORN</t>
  </si>
  <si>
    <t>Seattle School District #1</t>
  </si>
  <si>
    <t>Washington State Board for Community &amp; Technical Colleges</t>
  </si>
  <si>
    <t>College Entrance Examination Board</t>
  </si>
  <si>
    <t>Rennie Center For Education Research And Policy</t>
  </si>
  <si>
    <t>Oakland Community Organization</t>
  </si>
  <si>
    <t>University of Texas at Austin</t>
  </si>
  <si>
    <t>Charter School Leadership Council</t>
  </si>
  <si>
    <t>East Bay Community Foundation</t>
  </si>
  <si>
    <t>Charter Schools Policy Institute</t>
  </si>
  <si>
    <t>Skillpoint Alliance</t>
  </si>
  <si>
    <t>California Tomorrow</t>
  </si>
  <si>
    <t>Office of Superintendent of Public Instruction</t>
  </si>
  <si>
    <t>EdSource Inc.</t>
  </si>
  <si>
    <t>Bellingham School District #501</t>
  </si>
  <si>
    <t>National Center For Educational Achievement</t>
  </si>
  <si>
    <t>Texas Public Policy Foundation</t>
  </si>
  <si>
    <t>Kennewick School District</t>
  </si>
  <si>
    <t>Mapleton Public Schools</t>
  </si>
  <si>
    <t>Good Shepherd Services</t>
  </si>
  <si>
    <t>Nooksack Valley School District #506</t>
  </si>
  <si>
    <t>Mabton School District #120</t>
  </si>
  <si>
    <t>All Hands Raised</t>
  </si>
  <si>
    <t>Center for Collaborative Education</t>
  </si>
  <si>
    <t>Every Child Can Learn Foundation</t>
  </si>
  <si>
    <t>Indianapolis Public Schools</t>
  </si>
  <si>
    <t>Oregon Department of Education</t>
  </si>
  <si>
    <t>American Council on Education</t>
  </si>
  <si>
    <t>Young Women’s Leadership Network, Inc.</t>
  </si>
  <si>
    <t>San Francisco Organizing Project</t>
  </si>
  <si>
    <t>Digital Learning Commons</t>
  </si>
  <si>
    <t>High School</t>
  </si>
  <si>
    <t>University of California at San Diego</t>
  </si>
  <si>
    <t>Institute for Student Achievement, Inc</t>
  </si>
  <si>
    <t>Sacramento Area Congregations Together</t>
  </si>
  <si>
    <t>Northwest Educational Service District 189</t>
  </si>
  <si>
    <t>Mass Insight Education And Research Institute Inc</t>
  </si>
  <si>
    <t>Fresno County Office of Education</t>
  </si>
  <si>
    <t>University of California</t>
  </si>
  <si>
    <t>E3: Employers for Education Excellence</t>
  </si>
  <si>
    <t>Oakland Unified School District</t>
  </si>
  <si>
    <t>University of Indianapolis</t>
  </si>
  <si>
    <t>Campaign for College Opportunity</t>
  </si>
  <si>
    <t>Successful Practices Network Inc</t>
  </si>
  <si>
    <t>Progress Analytics Institute</t>
  </si>
  <si>
    <t>Community Coalition for Substance Abuse Prevention &amp; Treatment</t>
  </si>
  <si>
    <t>Highline Schools Fund for Excellence</t>
  </si>
  <si>
    <t>Pacific Institute for Community Organizations</t>
  </si>
  <si>
    <t>National Association of Secondary School Principals</t>
  </si>
  <si>
    <t>Foundations for a Better Oregon</t>
  </si>
  <si>
    <t>State of California: Office of the Secretary for Education</t>
  </si>
  <si>
    <t>Middle College High School National Consortium Inc</t>
  </si>
  <si>
    <t>Bard College</t>
  </si>
  <si>
    <t>Parents United for Responsible Education P U R E</t>
  </si>
  <si>
    <t>New York State Education Department</t>
  </si>
  <si>
    <t>National Equity Project</t>
  </si>
  <si>
    <t>Antioch University</t>
  </si>
  <si>
    <t>Michigan Institute for Educational Management</t>
  </si>
  <si>
    <t>Clark University</t>
  </si>
  <si>
    <t>Impact Strategies, Inc.</t>
  </si>
  <si>
    <t>Manhattan Institute for Policy Research Inc</t>
  </si>
  <si>
    <t>Linking Education and Economic Development in Sacramento</t>
  </si>
  <si>
    <t>Council for Christian Colleges &amp; Universities</t>
  </si>
  <si>
    <t>The Diocese of Yakima</t>
  </si>
  <si>
    <t>Communities In Schools of Washington State</t>
  </si>
  <si>
    <t>the Behavioral Sciences</t>
  </si>
  <si>
    <t>California Community Foundation</t>
  </si>
  <si>
    <t>Replications, Inc.</t>
  </si>
  <si>
    <t>Research Foundation of the City University of New York</t>
  </si>
  <si>
    <t>LaGuardia Education Fund Incorporated</t>
  </si>
  <si>
    <t>Organization Development Network</t>
  </si>
  <si>
    <t>Public School Forum of North Carolina, Inc.</t>
  </si>
  <si>
    <t>Coalition of Essential Schools</t>
  </si>
  <si>
    <t>Waterville School District</t>
  </si>
  <si>
    <t>Marysville School District #25</t>
  </si>
  <si>
    <t>Grand Rapids Public Schools</t>
  </si>
  <si>
    <t>State of California</t>
  </si>
  <si>
    <t>Eastmont School District #206</t>
  </si>
  <si>
    <t>Stevenson-Carson School District #303</t>
  </si>
  <si>
    <t>Village Academies Network</t>
  </si>
  <si>
    <t>Everett Community College</t>
  </si>
  <si>
    <t>Bethel School District #403</t>
  </si>
  <si>
    <t>Highline Community College</t>
  </si>
  <si>
    <t>Federal Way School District #210</t>
  </si>
  <si>
    <t>ReInventing Schools Coalition</t>
  </si>
  <si>
    <t>Chicago Community Foundation</t>
  </si>
  <si>
    <t>Mississippi Department of Education</t>
  </si>
  <si>
    <t>Black Alliance for Educational Options Inc.</t>
  </si>
  <si>
    <t>YouthBuild USA, Inc.</t>
  </si>
  <si>
    <t>Communities in Schools of Georgia</t>
  </si>
  <si>
    <t>See Forever Foundation</t>
  </si>
  <si>
    <t>Portland Community College</t>
  </si>
  <si>
    <t>Urban League of Metropolitan Seattle</t>
  </si>
  <si>
    <t>Oquirrh Institute</t>
  </si>
  <si>
    <t>Seattle Public Schools</t>
  </si>
  <si>
    <t>Washoe County School District</t>
  </si>
  <si>
    <t>San Juan Island School District No. 149</t>
  </si>
  <si>
    <t>Ferndale School District #502</t>
  </si>
  <si>
    <t>Dayton School District #2</t>
  </si>
  <si>
    <t>Rhode Island Children's Crusade for Higher Education</t>
  </si>
  <si>
    <t>Quilcene School District #48</t>
  </si>
  <si>
    <t>Quincy School District #144-101</t>
  </si>
  <si>
    <t>Chattanooga-Hamilton County Public Education Fund</t>
  </si>
  <si>
    <t>Houston A+ Challenge</t>
  </si>
  <si>
    <t>Chicago Charter School Foundation</t>
  </si>
  <si>
    <t>Washington Association of School Administrators</t>
  </si>
  <si>
    <t>Senator George J Mitchell Scholarship Research Institute</t>
  </si>
  <si>
    <t>Yakima School District #7</t>
  </si>
  <si>
    <t>Lancaster Foundation for Educational Enrichment</t>
  </si>
  <si>
    <t>Coupeville School District #204</t>
  </si>
  <si>
    <t>Alaska Council of School Administrators</t>
  </si>
  <si>
    <t>Minnesota Association of School Administrators</t>
  </si>
  <si>
    <t>Mission Hill School</t>
  </si>
  <si>
    <t>New York Charter School Resource Center Inc</t>
  </si>
  <si>
    <t>Quillayute Valley School District #402</t>
  </si>
  <si>
    <t>SECME, Inc.</t>
  </si>
  <si>
    <t>Utah Partnership Foundation</t>
  </si>
  <si>
    <t>Idaho Association of School Administrators</t>
  </si>
  <si>
    <t>University of Minnesota Foundation</t>
  </si>
  <si>
    <t>The Institute of Computer Technology</t>
  </si>
  <si>
    <t>eTech Ohio</t>
  </si>
  <si>
    <t>Hockinson School District #98</t>
  </si>
  <si>
    <t>San Diego State University Foundation</t>
  </si>
  <si>
    <t>New Hampshire Department of Education</t>
  </si>
  <si>
    <t>Evergreen School District #114</t>
  </si>
  <si>
    <t>Michigan Virtual University</t>
  </si>
  <si>
    <t>Carnegie Corporation of New York</t>
  </si>
  <si>
    <t>Tacoma School District #10</t>
  </si>
  <si>
    <t>Klickitat School District #402</t>
  </si>
  <si>
    <t>East Valley School District #361</t>
  </si>
  <si>
    <t>Chimacum School District #49</t>
  </si>
  <si>
    <t>Mead School District #354</t>
  </si>
  <si>
    <t>North Dakota Lead Center</t>
  </si>
  <si>
    <t>University of Minnesota</t>
  </si>
  <si>
    <t>Tech Corps Hawaii</t>
  </si>
  <si>
    <t>Monroe School District #103</t>
  </si>
  <si>
    <t>Yelm Community Schools #2</t>
  </si>
  <si>
    <t>Griffin School District #324</t>
  </si>
  <si>
    <t>Hoquiam School District #28</t>
  </si>
  <si>
    <t>Port Angeles School District #121</t>
  </si>
  <si>
    <t>Frederick Douglass Academy</t>
  </si>
  <si>
    <t>Vermont State Department of Education</t>
  </si>
  <si>
    <t>University of New Mexico</t>
  </si>
  <si>
    <t>Iowa State Department of Education</t>
  </si>
  <si>
    <t>Wyoming Department of Education</t>
  </si>
  <si>
    <t>Vanderbilt University</t>
  </si>
  <si>
    <t>The University of Connecticut Foundation, Inc.</t>
  </si>
  <si>
    <t>State of Alabama</t>
  </si>
  <si>
    <t>Maryland State Department of Education</t>
  </si>
  <si>
    <t>Maine Department of Education</t>
  </si>
  <si>
    <t>University of Oklahoma</t>
  </si>
  <si>
    <t>Christian Schools International</t>
  </si>
  <si>
    <t>Kent School District #415</t>
  </si>
  <si>
    <t>Renton School District #403</t>
  </si>
  <si>
    <t>Mount Vernon School District #320</t>
  </si>
  <si>
    <t>Western Governors University</t>
  </si>
  <si>
    <t>Peninsula School District #401</t>
  </si>
  <si>
    <t>Nebraska Department of Education</t>
  </si>
  <si>
    <t>Edmonds School District #15</t>
  </si>
  <si>
    <t>South Kitsap School District #402</t>
  </si>
  <si>
    <t>Rochester School District #401</t>
  </si>
  <si>
    <t>SuccessLink</t>
  </si>
  <si>
    <t>COSA Foundation</t>
  </si>
  <si>
    <t>Kettle Falls School District #212</t>
  </si>
  <si>
    <t>Tukwila School District #406</t>
  </si>
  <si>
    <t>Prosser School District #116</t>
  </si>
  <si>
    <t>Mukilteo School District #6</t>
  </si>
  <si>
    <t>Kittitas School District #403</t>
  </si>
  <si>
    <t>Everett Public Schools</t>
  </si>
  <si>
    <t>Enumclaw School District</t>
  </si>
  <si>
    <t>Tonasket School District #404</t>
  </si>
  <si>
    <t>Northern Arizona University</t>
  </si>
  <si>
    <t>University of Montana</t>
  </si>
  <si>
    <t>South Carolina Department of Education</t>
  </si>
  <si>
    <t>Magellan Foundation Inc</t>
  </si>
  <si>
    <t>Kansas State Department of Education</t>
  </si>
  <si>
    <t>The College of William &amp; Mary</t>
  </si>
  <si>
    <t>Minnesota Department of Children, Families &amp; Learning</t>
  </si>
  <si>
    <t>Wisconsin Foundation for Educational</t>
  </si>
  <si>
    <t>South Dakota Department of Education &amp; Cultural Affairs</t>
  </si>
  <si>
    <t>University of Nevada, Reno</t>
  </si>
  <si>
    <t>The Fund for Colorado's Future</t>
  </si>
  <si>
    <t>Wildwood Elementary School</t>
  </si>
  <si>
    <t>West Virginia Department of Education</t>
  </si>
  <si>
    <t>Foundation for Educational Administration, Inc.</t>
  </si>
  <si>
    <t>Massachusetts Elementary School Principals Education Foundation</t>
  </si>
  <si>
    <t>New Mission High School</t>
  </si>
  <si>
    <t>Sumner School District #320</t>
  </si>
  <si>
    <t>Charles N. Fortes Magnet Academy</t>
  </si>
  <si>
    <t>Stuart C. Dodd Institute for Social Innovation</t>
  </si>
  <si>
    <t>Rhode Island Foundation</t>
  </si>
  <si>
    <t>Cataldo Catholic School</t>
  </si>
  <si>
    <t>Royal School District #160</t>
  </si>
  <si>
    <t>Orting School District #344</t>
  </si>
  <si>
    <t>Burlington-Edison School District #100</t>
  </si>
  <si>
    <t>Lake Washington School District</t>
  </si>
  <si>
    <t>North Kitsap School District</t>
  </si>
  <si>
    <t>Centralia School District #401</t>
  </si>
  <si>
    <t>White Salmon Valley School District #405-17</t>
  </si>
  <si>
    <t>Wahluke School District #73</t>
  </si>
  <si>
    <t>Illinois State University</t>
  </si>
  <si>
    <t>Indiana Department of Education</t>
  </si>
  <si>
    <t>Texas Leadership Center</t>
  </si>
  <si>
    <t>Cross City Campaign for Urban School Reform</t>
  </si>
  <si>
    <t>Washington Technology in Education Trust</t>
  </si>
  <si>
    <t>West Seattle High School</t>
  </si>
  <si>
    <t>Anderson-Darling</t>
  </si>
  <si>
    <t>A-Squared</t>
  </si>
  <si>
    <t>95% Critical Value</t>
  </si>
  <si>
    <t>99% Critical Value</t>
  </si>
  <si>
    <t>Mean</t>
  </si>
  <si>
    <t>Standard Deviation</t>
  </si>
  <si>
    <t>Variance</t>
  </si>
  <si>
    <t>Skewedness</t>
  </si>
  <si>
    <t>Kurtosis</t>
  </si>
  <si>
    <t>N</t>
  </si>
  <si>
    <t>Minimum</t>
  </si>
  <si>
    <t>1st Quartile</t>
  </si>
  <si>
    <t>3rd Quartile</t>
  </si>
  <si>
    <t>Maximum</t>
  </si>
  <si>
    <t>Confidence Interval</t>
  </si>
  <si>
    <t>for Mean (Mu)</t>
  </si>
  <si>
    <t>For Stdev (sigma)</t>
  </si>
  <si>
    <t>for Median</t>
  </si>
  <si>
    <t>p</t>
  </si>
  <si>
    <t>Goodness of Fit Tests</t>
  </si>
  <si>
    <t>t-Test 1-sample</t>
  </si>
  <si>
    <t>Test Mean</t>
  </si>
  <si>
    <t>Confidence Level</t>
  </si>
  <si>
    <t>SE Mean</t>
  </si>
  <si>
    <t>T</t>
  </si>
  <si>
    <t>TINV</t>
  </si>
  <si>
    <t>p - One sided</t>
  </si>
  <si>
    <t>p - two sided</t>
  </si>
  <si>
    <t>Test Stdev</t>
  </si>
  <si>
    <t>p 1-sample Stdev</t>
  </si>
  <si>
    <t>1999-2009</t>
  </si>
  <si>
    <t>Wheelock College</t>
  </si>
  <si>
    <t>Philadelphia Schools Project</t>
  </si>
  <si>
    <t>Joan Ganz Cooney Center for Educational Media and Research Inc</t>
  </si>
  <si>
    <t>Spring Branch Independent School District</t>
  </si>
  <si>
    <t>Hartford Public Schools</t>
  </si>
  <si>
    <t>Jumoke Academy Inc</t>
  </si>
  <si>
    <t>Teachers as Scholars, Inc.</t>
  </si>
  <si>
    <t>Georgia Association of Educational Leaders</t>
  </si>
  <si>
    <t>Georgia Charter Schools Association Inc.</t>
  </si>
  <si>
    <t>BetterLesson, Inc.</t>
  </si>
  <si>
    <t>The Annenberg Foundation Trust at Sunnylands</t>
  </si>
  <si>
    <t>inBloom, Inc.</t>
  </si>
  <si>
    <t>JUMP Math</t>
  </si>
  <si>
    <t>EduInnovation</t>
  </si>
  <si>
    <t>Center for Curriculum Redesign Inc.</t>
  </si>
  <si>
    <t>New York Hall Of Science</t>
  </si>
  <si>
    <t>Future is Now</t>
  </si>
  <si>
    <t>The King Center Charter School</t>
  </si>
  <si>
    <t>Illustrative Mathematics</t>
  </si>
  <si>
    <t>Student Achievement Partners Inc</t>
  </si>
  <si>
    <t>Entrepreneurial Ventures in Education Inc.</t>
  </si>
  <si>
    <t>University of Virginia</t>
  </si>
  <si>
    <t>University of Massachusetts Boston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</si>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</sst>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5" formatCode="0.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6" fontId="0" fillId="0" borderId="0" xfId="0" applyNumberFormat="1"/>
    <xf numFmtId="0" fontId="0" fillId="0" borderId="0" xfId="0" applyAlignment="1"/>
    <xf numFmtId="6" fontId="0" fillId="0" borderId="0" xfId="0" applyNumberFormat="1" applyAlignment="1"/>
    <xf numFmtId="165" fontId="0" fillId="0" borderId="0" xfId="0" applyNumberFormat="1"/>
    <xf numFmtId="0" fontId="3" fillId="0" borderId="0" xfId="0" applyFont="1" applyAlignment="1">
      <alignment horizontal="right"/>
    </xf>
    <xf numFmtId="165" fontId="0" fillId="0" borderId="0" xfId="0" applyNumberFormat="1" applyAlignment="1">
      <alignment horizontal="center" wrapText="1"/>
    </xf>
    <xf numFmtId="3" fontId="0" fillId="0" borderId="0" xfId="0" applyNumberFormat="1"/>
    <xf numFmtId="6" fontId="4" fillId="0" borderId="0" xfId="0" applyNumberFormat="1" applyFont="1"/>
  </cellXfs>
  <cellStyles count="2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chartsheet" Target="chartsheets/sheet1.xml"/><Relationship Id="rId4" Type="http://schemas.openxmlformats.org/officeDocument/2006/relationships/chartsheet" Target="chartsheets/sheet2.xml"/><Relationship Id="rId5" Type="http://schemas.openxmlformats.org/officeDocument/2006/relationships/chartsheet" Target="chartsheets/sheet3.xml"/><Relationship Id="rId6" Type="http://schemas.openxmlformats.org/officeDocument/2006/relationships/chartsheet" Target="chartsheets/sheet4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ccwiz!$H$31:$H$72</c:f>
              <c:numCache>
                <c:formatCode>General</c:formatCode>
                <c:ptCount val="42"/>
                <c:pt idx="0">
                  <c:v>387.0</c:v>
                </c:pt>
                <c:pt idx="1">
                  <c:v>2.5003773E6</c:v>
                </c:pt>
                <c:pt idx="2">
                  <c:v>5.0003676E6</c:v>
                </c:pt>
                <c:pt idx="3">
                  <c:v>7.5003579E6</c:v>
                </c:pt>
                <c:pt idx="4">
                  <c:v>1.00003482E7</c:v>
                </c:pt>
                <c:pt idx="5">
                  <c:v>1.25003385E7</c:v>
                </c:pt>
                <c:pt idx="6">
                  <c:v>1.50003288E7</c:v>
                </c:pt>
                <c:pt idx="7">
                  <c:v>1.75003191E7</c:v>
                </c:pt>
                <c:pt idx="8">
                  <c:v>2.00003094E7</c:v>
                </c:pt>
                <c:pt idx="9">
                  <c:v>2.25002997E7</c:v>
                </c:pt>
                <c:pt idx="10">
                  <c:v>2.500029E7</c:v>
                </c:pt>
                <c:pt idx="11">
                  <c:v>2.75002803E7</c:v>
                </c:pt>
                <c:pt idx="12">
                  <c:v>3.00002706E7</c:v>
                </c:pt>
                <c:pt idx="13">
                  <c:v>3.25002609E7</c:v>
                </c:pt>
                <c:pt idx="14">
                  <c:v>3.50002512E7</c:v>
                </c:pt>
                <c:pt idx="15">
                  <c:v>3.75002415E7</c:v>
                </c:pt>
                <c:pt idx="16">
                  <c:v>4.00002318E7</c:v>
                </c:pt>
                <c:pt idx="17">
                  <c:v>4.25002221E7</c:v>
                </c:pt>
                <c:pt idx="18">
                  <c:v>4.50002124E7</c:v>
                </c:pt>
                <c:pt idx="19">
                  <c:v>4.75002027E7</c:v>
                </c:pt>
                <c:pt idx="20">
                  <c:v>5.0000193E7</c:v>
                </c:pt>
                <c:pt idx="21">
                  <c:v>5.25001833E7</c:v>
                </c:pt>
                <c:pt idx="22">
                  <c:v>5.50001736E7</c:v>
                </c:pt>
                <c:pt idx="23">
                  <c:v>5.75001639E7</c:v>
                </c:pt>
                <c:pt idx="24">
                  <c:v>6.00001542E7</c:v>
                </c:pt>
                <c:pt idx="25">
                  <c:v>6.25001445E7</c:v>
                </c:pt>
                <c:pt idx="26">
                  <c:v>6.50001348E7</c:v>
                </c:pt>
                <c:pt idx="27">
                  <c:v>6.75001251E7</c:v>
                </c:pt>
                <c:pt idx="28">
                  <c:v>7.00001154E7</c:v>
                </c:pt>
                <c:pt idx="29">
                  <c:v>7.25001057E7</c:v>
                </c:pt>
                <c:pt idx="30">
                  <c:v>7.5000096E7</c:v>
                </c:pt>
                <c:pt idx="31">
                  <c:v>7.75000863E7</c:v>
                </c:pt>
                <c:pt idx="32">
                  <c:v>8.00000765999999E7</c:v>
                </c:pt>
                <c:pt idx="33">
                  <c:v>8.25000668999999E7</c:v>
                </c:pt>
                <c:pt idx="34">
                  <c:v>8.50000571999999E7</c:v>
                </c:pt>
                <c:pt idx="35">
                  <c:v>8.75000474999999E7</c:v>
                </c:pt>
                <c:pt idx="36">
                  <c:v>9.00000377999999E7</c:v>
                </c:pt>
                <c:pt idx="37">
                  <c:v>9.25000280999999E7</c:v>
                </c:pt>
                <c:pt idx="38">
                  <c:v>9.50000183999999E7</c:v>
                </c:pt>
                <c:pt idx="39">
                  <c:v>9.75000086999999E7</c:v>
                </c:pt>
                <c:pt idx="40">
                  <c:v>9.9999999E7</c:v>
                </c:pt>
                <c:pt idx="41">
                  <c:v>1.024999893E8</c:v>
                </c:pt>
              </c:numCache>
            </c:numRef>
          </c:cat>
          <c:val>
            <c:numRef>
              <c:f>ccwiz!$I$31:$I$72</c:f>
              <c:numCache>
                <c:formatCode>General</c:formatCode>
                <c:ptCount val="42"/>
                <c:pt idx="0">
                  <c:v>1.0</c:v>
                </c:pt>
                <c:pt idx="1">
                  <c:v>1344.0</c:v>
                </c:pt>
                <c:pt idx="2">
                  <c:v>169.0</c:v>
                </c:pt>
                <c:pt idx="3">
                  <c:v>58.0</c:v>
                </c:pt>
                <c:pt idx="4">
                  <c:v>46.0</c:v>
                </c:pt>
                <c:pt idx="5">
                  <c:v>14.0</c:v>
                </c:pt>
                <c:pt idx="6">
                  <c:v>12.0</c:v>
                </c:pt>
                <c:pt idx="7">
                  <c:v>4.0</c:v>
                </c:pt>
                <c:pt idx="8">
                  <c:v>3.0</c:v>
                </c:pt>
                <c:pt idx="9">
                  <c:v>2.0</c:v>
                </c:pt>
                <c:pt idx="10">
                  <c:v>2.0</c:v>
                </c:pt>
                <c:pt idx="11">
                  <c:v>3.0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  <c:pt idx="15">
                  <c:v>1.0</c:v>
                </c:pt>
                <c:pt idx="16">
                  <c:v>1.0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1.0</c:v>
                </c:pt>
                <c:pt idx="36">
                  <c:v>1.0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20859992"/>
        <c:axId val="202085320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ccwiz!$H$31:$H$72</c:f>
              <c:numCache>
                <c:formatCode>General</c:formatCode>
                <c:ptCount val="42"/>
                <c:pt idx="0">
                  <c:v>387.0</c:v>
                </c:pt>
                <c:pt idx="1">
                  <c:v>2.5003773E6</c:v>
                </c:pt>
                <c:pt idx="2">
                  <c:v>5.0003676E6</c:v>
                </c:pt>
                <c:pt idx="3">
                  <c:v>7.5003579E6</c:v>
                </c:pt>
                <c:pt idx="4">
                  <c:v>1.00003482E7</c:v>
                </c:pt>
                <c:pt idx="5">
                  <c:v>1.25003385E7</c:v>
                </c:pt>
                <c:pt idx="6">
                  <c:v>1.50003288E7</c:v>
                </c:pt>
                <c:pt idx="7">
                  <c:v>1.75003191E7</c:v>
                </c:pt>
                <c:pt idx="8">
                  <c:v>2.00003094E7</c:v>
                </c:pt>
                <c:pt idx="9">
                  <c:v>2.25002997E7</c:v>
                </c:pt>
                <c:pt idx="10">
                  <c:v>2.500029E7</c:v>
                </c:pt>
                <c:pt idx="11">
                  <c:v>2.75002803E7</c:v>
                </c:pt>
                <c:pt idx="12">
                  <c:v>3.00002706E7</c:v>
                </c:pt>
                <c:pt idx="13">
                  <c:v>3.25002609E7</c:v>
                </c:pt>
                <c:pt idx="14">
                  <c:v>3.50002512E7</c:v>
                </c:pt>
                <c:pt idx="15">
                  <c:v>3.75002415E7</c:v>
                </c:pt>
                <c:pt idx="16">
                  <c:v>4.00002318E7</c:v>
                </c:pt>
                <c:pt idx="17">
                  <c:v>4.25002221E7</c:v>
                </c:pt>
                <c:pt idx="18">
                  <c:v>4.50002124E7</c:v>
                </c:pt>
                <c:pt idx="19">
                  <c:v>4.75002027E7</c:v>
                </c:pt>
                <c:pt idx="20">
                  <c:v>5.0000193E7</c:v>
                </c:pt>
                <c:pt idx="21">
                  <c:v>5.25001833E7</c:v>
                </c:pt>
                <c:pt idx="22">
                  <c:v>5.50001736E7</c:v>
                </c:pt>
                <c:pt idx="23">
                  <c:v>5.75001639E7</c:v>
                </c:pt>
                <c:pt idx="24">
                  <c:v>6.00001542E7</c:v>
                </c:pt>
                <c:pt idx="25">
                  <c:v>6.25001445E7</c:v>
                </c:pt>
                <c:pt idx="26">
                  <c:v>6.50001348E7</c:v>
                </c:pt>
                <c:pt idx="27">
                  <c:v>6.75001251E7</c:v>
                </c:pt>
                <c:pt idx="28">
                  <c:v>7.00001154E7</c:v>
                </c:pt>
                <c:pt idx="29">
                  <c:v>7.25001057E7</c:v>
                </c:pt>
                <c:pt idx="30">
                  <c:v>7.5000096E7</c:v>
                </c:pt>
                <c:pt idx="31">
                  <c:v>7.75000863E7</c:v>
                </c:pt>
                <c:pt idx="32">
                  <c:v>8.00000765999999E7</c:v>
                </c:pt>
                <c:pt idx="33">
                  <c:v>8.25000668999999E7</c:v>
                </c:pt>
                <c:pt idx="34">
                  <c:v>8.50000571999999E7</c:v>
                </c:pt>
                <c:pt idx="35">
                  <c:v>8.75000474999999E7</c:v>
                </c:pt>
                <c:pt idx="36">
                  <c:v>9.00000377999999E7</c:v>
                </c:pt>
                <c:pt idx="37">
                  <c:v>9.25000280999999E7</c:v>
                </c:pt>
                <c:pt idx="38">
                  <c:v>9.50000183999999E7</c:v>
                </c:pt>
                <c:pt idx="39">
                  <c:v>9.75000086999999E7</c:v>
                </c:pt>
                <c:pt idx="40">
                  <c:v>9.9999999E7</c:v>
                </c:pt>
                <c:pt idx="41">
                  <c:v>1.024999893E8</c:v>
                </c:pt>
              </c:numCache>
            </c:numRef>
          </c:cat>
          <c:val>
            <c:numRef>
              <c:f>ccwiz!$J$31:$J$72</c:f>
              <c:numCache>
                <c:formatCode>General</c:formatCode>
                <c:ptCount val="42"/>
                <c:pt idx="0">
                  <c:v>1124.020266176762</c:v>
                </c:pt>
                <c:pt idx="1">
                  <c:v>1344.0</c:v>
                </c:pt>
                <c:pt idx="2">
                  <c:v>1272.388293542264</c:v>
                </c:pt>
                <c:pt idx="3">
                  <c:v>953.751710511056</c:v>
                </c:pt>
                <c:pt idx="4">
                  <c:v>566.038881256014</c:v>
                </c:pt>
                <c:pt idx="5">
                  <c:v>265.982134580868</c:v>
                </c:pt>
                <c:pt idx="6">
                  <c:v>98.95869036540355</c:v>
                </c:pt>
                <c:pt idx="7">
                  <c:v>29.15081358811203</c:v>
                </c:pt>
                <c:pt idx="8">
                  <c:v>6.798963197902426</c:v>
                </c:pt>
                <c:pt idx="9">
                  <c:v>1.255538312125842</c:v>
                </c:pt>
                <c:pt idx="10">
                  <c:v>0.183574569189709</c:v>
                </c:pt>
                <c:pt idx="11">
                  <c:v>0.0212515364781448</c:v>
                </c:pt>
                <c:pt idx="12">
                  <c:v>0.00194788548339443</c:v>
                </c:pt>
                <c:pt idx="13">
                  <c:v>0.000141361705503846</c:v>
                </c:pt>
                <c:pt idx="14">
                  <c:v>8.12260623976917E-6</c:v>
                </c:pt>
                <c:pt idx="15">
                  <c:v>3.69533906906113E-7</c:v>
                </c:pt>
                <c:pt idx="16">
                  <c:v>1.33109317253616E-8</c:v>
                </c:pt>
                <c:pt idx="17">
                  <c:v>3.79627694184438E-10</c:v>
                </c:pt>
                <c:pt idx="18">
                  <c:v>8.57240315250758E-12</c:v>
                </c:pt>
                <c:pt idx="19">
                  <c:v>1.53264847209518E-13</c:v>
                </c:pt>
                <c:pt idx="20">
                  <c:v>2.16959062149094E-15</c:v>
                </c:pt>
                <c:pt idx="21">
                  <c:v>2.4316905225832E-17</c:v>
                </c:pt>
                <c:pt idx="22">
                  <c:v>2.15791373076633E-19</c:v>
                </c:pt>
                <c:pt idx="23">
                  <c:v>1.51619522211379E-21</c:v>
                </c:pt>
                <c:pt idx="24">
                  <c:v>8.43473491171286E-24</c:v>
                </c:pt>
                <c:pt idx="25">
                  <c:v>3.71520704322057E-26</c:v>
                </c:pt>
                <c:pt idx="26">
                  <c:v>1.29565648685214E-28</c:v>
                </c:pt>
                <c:pt idx="27">
                  <c:v>3.57760175634518E-31</c:v>
                </c:pt>
                <c:pt idx="28">
                  <c:v>7.82148803800891E-34</c:v>
                </c:pt>
                <c:pt idx="29">
                  <c:v>1.35388583608442E-36</c:v>
                </c:pt>
                <c:pt idx="30">
                  <c:v>1.85553851444078E-39</c:v>
                </c:pt>
                <c:pt idx="31">
                  <c:v>2.01350712434044E-42</c:v>
                </c:pt>
                <c:pt idx="32">
                  <c:v>1.72994237557177E-45</c:v>
                </c:pt>
                <c:pt idx="33">
                  <c:v>1.17680735060503E-48</c:v>
                </c:pt>
                <c:pt idx="34">
                  <c:v>6.33832314392528E-52</c:v>
                </c:pt>
                <c:pt idx="35">
                  <c:v>2.70295397230219E-55</c:v>
                </c:pt>
                <c:pt idx="36">
                  <c:v>9.12637253985193E-59</c:v>
                </c:pt>
                <c:pt idx="37">
                  <c:v>2.43979313083414E-62</c:v>
                </c:pt>
                <c:pt idx="38">
                  <c:v>5.16420037289621E-66</c:v>
                </c:pt>
                <c:pt idx="39">
                  <c:v>8.6546285733801E-70</c:v>
                </c:pt>
                <c:pt idx="40">
                  <c:v>1.14838907617097E-73</c:v>
                </c:pt>
                <c:pt idx="41">
                  <c:v>1.20649337146506E-77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844568"/>
        <c:axId val="2020847640"/>
      </c:lineChart>
      <c:catAx>
        <c:axId val="2020859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Values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020853208"/>
        <c:crosses val="autoZero"/>
        <c:auto val="0"/>
        <c:lblAlgn val="ctr"/>
        <c:lblOffset val="100"/>
        <c:noMultiLvlLbl val="0"/>
      </c:catAx>
      <c:valAx>
        <c:axId val="2020853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0859992"/>
        <c:crosses val="autoZero"/>
        <c:crossBetween val="between"/>
      </c:valAx>
      <c:valAx>
        <c:axId val="202084764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020844568"/>
        <c:crosses val="max"/>
        <c:crossBetween val="between"/>
      </c:valAx>
      <c:catAx>
        <c:axId val="2020844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084764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/>
              <a:t>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Normal Plot</c:v>
          </c:tx>
          <c:spPr>
            <a:ln w="28575">
              <a:noFill/>
            </a:ln>
          </c:spPr>
          <c:marker>
            <c:symbol val="circle"/>
            <c:size val="4"/>
          </c:marke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DESCR!$F$1:$F$1853</c:f>
              <c:numCache>
                <c:formatCode>"$"#,##0_);[Red]\("$"#,##0\)</c:formatCode>
                <c:ptCount val="1853"/>
                <c:pt idx="0">
                  <c:v>185.0</c:v>
                </c:pt>
                <c:pt idx="1">
                  <c:v>300.0</c:v>
                </c:pt>
                <c:pt idx="2">
                  <c:v>350.0</c:v>
                </c:pt>
                <c:pt idx="3">
                  <c:v>387.0</c:v>
                </c:pt>
                <c:pt idx="4">
                  <c:v>600.0</c:v>
                </c:pt>
                <c:pt idx="5">
                  <c:v>609.0</c:v>
                </c:pt>
                <c:pt idx="6">
                  <c:v>800.0</c:v>
                </c:pt>
                <c:pt idx="7">
                  <c:v>901.0</c:v>
                </c:pt>
                <c:pt idx="8">
                  <c:v>1362.0</c:v>
                </c:pt>
                <c:pt idx="9">
                  <c:v>1650.0</c:v>
                </c:pt>
                <c:pt idx="10">
                  <c:v>1725.0</c:v>
                </c:pt>
                <c:pt idx="11">
                  <c:v>1800.0</c:v>
                </c:pt>
                <c:pt idx="12">
                  <c:v>1860.0</c:v>
                </c:pt>
                <c:pt idx="13">
                  <c:v>2000.0</c:v>
                </c:pt>
                <c:pt idx="14">
                  <c:v>2304.0</c:v>
                </c:pt>
                <c:pt idx="15">
                  <c:v>2348.0</c:v>
                </c:pt>
                <c:pt idx="16">
                  <c:v>2800.0</c:v>
                </c:pt>
                <c:pt idx="17">
                  <c:v>2884.0</c:v>
                </c:pt>
                <c:pt idx="18">
                  <c:v>3000.0</c:v>
                </c:pt>
                <c:pt idx="19">
                  <c:v>3147.0</c:v>
                </c:pt>
                <c:pt idx="20">
                  <c:v>5000.0</c:v>
                </c:pt>
                <c:pt idx="21">
                  <c:v>5000.0</c:v>
                </c:pt>
                <c:pt idx="22">
                  <c:v>5000.0</c:v>
                </c:pt>
                <c:pt idx="23">
                  <c:v>5000.0</c:v>
                </c:pt>
                <c:pt idx="24">
                  <c:v>5333.0</c:v>
                </c:pt>
                <c:pt idx="25">
                  <c:v>6000.0</c:v>
                </c:pt>
                <c:pt idx="26">
                  <c:v>7500.0</c:v>
                </c:pt>
                <c:pt idx="27">
                  <c:v>7500.0</c:v>
                </c:pt>
                <c:pt idx="28">
                  <c:v>7629.0</c:v>
                </c:pt>
                <c:pt idx="29">
                  <c:v>8000.0</c:v>
                </c:pt>
                <c:pt idx="30">
                  <c:v>9950.0</c:v>
                </c:pt>
                <c:pt idx="31">
                  <c:v>9999.0</c:v>
                </c:pt>
                <c:pt idx="32">
                  <c:v>10000.0</c:v>
                </c:pt>
                <c:pt idx="33">
                  <c:v>10000.0</c:v>
                </c:pt>
                <c:pt idx="34">
                  <c:v>10000.0</c:v>
                </c:pt>
                <c:pt idx="35">
                  <c:v>10000.0</c:v>
                </c:pt>
                <c:pt idx="36">
                  <c:v>10000.0</c:v>
                </c:pt>
                <c:pt idx="37">
                  <c:v>10000.0</c:v>
                </c:pt>
                <c:pt idx="38">
                  <c:v>10000.0</c:v>
                </c:pt>
                <c:pt idx="39">
                  <c:v>10000.0</c:v>
                </c:pt>
                <c:pt idx="40">
                  <c:v>10000.0</c:v>
                </c:pt>
                <c:pt idx="41">
                  <c:v>10000.0</c:v>
                </c:pt>
                <c:pt idx="42">
                  <c:v>10000.0</c:v>
                </c:pt>
                <c:pt idx="43">
                  <c:v>10000.0</c:v>
                </c:pt>
                <c:pt idx="44">
                  <c:v>10000.0</c:v>
                </c:pt>
                <c:pt idx="45">
                  <c:v>10000.0</c:v>
                </c:pt>
                <c:pt idx="46">
                  <c:v>10000.0</c:v>
                </c:pt>
                <c:pt idx="47">
                  <c:v>10000.0</c:v>
                </c:pt>
                <c:pt idx="48">
                  <c:v>10000.0</c:v>
                </c:pt>
                <c:pt idx="49">
                  <c:v>10000.0</c:v>
                </c:pt>
                <c:pt idx="50">
                  <c:v>10000.0</c:v>
                </c:pt>
                <c:pt idx="51">
                  <c:v>10000.0</c:v>
                </c:pt>
                <c:pt idx="52">
                  <c:v>10000.0</c:v>
                </c:pt>
                <c:pt idx="53">
                  <c:v>10000.0</c:v>
                </c:pt>
                <c:pt idx="54">
                  <c:v>10000.0</c:v>
                </c:pt>
                <c:pt idx="55">
                  <c:v>10000.0</c:v>
                </c:pt>
                <c:pt idx="56">
                  <c:v>10500.0</c:v>
                </c:pt>
                <c:pt idx="57">
                  <c:v>10500.0</c:v>
                </c:pt>
                <c:pt idx="58">
                  <c:v>12000.0</c:v>
                </c:pt>
                <c:pt idx="59">
                  <c:v>12000.0</c:v>
                </c:pt>
                <c:pt idx="60">
                  <c:v>12327.0</c:v>
                </c:pt>
                <c:pt idx="61">
                  <c:v>13512.0</c:v>
                </c:pt>
                <c:pt idx="62">
                  <c:v>14657.0</c:v>
                </c:pt>
                <c:pt idx="63">
                  <c:v>14670.0</c:v>
                </c:pt>
                <c:pt idx="64">
                  <c:v>15000.0</c:v>
                </c:pt>
                <c:pt idx="65">
                  <c:v>15000.0</c:v>
                </c:pt>
                <c:pt idx="66">
                  <c:v>15213.0</c:v>
                </c:pt>
                <c:pt idx="67">
                  <c:v>15461.0</c:v>
                </c:pt>
                <c:pt idx="68">
                  <c:v>16100.0</c:v>
                </c:pt>
                <c:pt idx="69">
                  <c:v>17240.0</c:v>
                </c:pt>
                <c:pt idx="70">
                  <c:v>18750.0</c:v>
                </c:pt>
                <c:pt idx="71">
                  <c:v>19000.0</c:v>
                </c:pt>
                <c:pt idx="72">
                  <c:v>19490.0</c:v>
                </c:pt>
                <c:pt idx="73">
                  <c:v>20000.0</c:v>
                </c:pt>
                <c:pt idx="74">
                  <c:v>20000.0</c:v>
                </c:pt>
                <c:pt idx="75">
                  <c:v>20000.0</c:v>
                </c:pt>
                <c:pt idx="76">
                  <c:v>20000.0</c:v>
                </c:pt>
                <c:pt idx="77">
                  <c:v>20000.0</c:v>
                </c:pt>
                <c:pt idx="78">
                  <c:v>20000.0</c:v>
                </c:pt>
                <c:pt idx="79">
                  <c:v>21000.0</c:v>
                </c:pt>
                <c:pt idx="80">
                  <c:v>21000.0</c:v>
                </c:pt>
                <c:pt idx="81">
                  <c:v>21080.0</c:v>
                </c:pt>
                <c:pt idx="82">
                  <c:v>21563.0</c:v>
                </c:pt>
                <c:pt idx="83">
                  <c:v>22263.0</c:v>
                </c:pt>
                <c:pt idx="84">
                  <c:v>23000.0</c:v>
                </c:pt>
                <c:pt idx="85">
                  <c:v>23476.0</c:v>
                </c:pt>
                <c:pt idx="86">
                  <c:v>24000.0</c:v>
                </c:pt>
                <c:pt idx="87">
                  <c:v>24500.0</c:v>
                </c:pt>
                <c:pt idx="88">
                  <c:v>25000.0</c:v>
                </c:pt>
                <c:pt idx="89">
                  <c:v>25000.0</c:v>
                </c:pt>
                <c:pt idx="90">
                  <c:v>25000.0</c:v>
                </c:pt>
                <c:pt idx="91">
                  <c:v>25000.0</c:v>
                </c:pt>
                <c:pt idx="92">
                  <c:v>25000.0</c:v>
                </c:pt>
                <c:pt idx="93">
                  <c:v>25000.0</c:v>
                </c:pt>
                <c:pt idx="94">
                  <c:v>25000.0</c:v>
                </c:pt>
                <c:pt idx="95">
                  <c:v>25000.0</c:v>
                </c:pt>
                <c:pt idx="96">
                  <c:v>25000.0</c:v>
                </c:pt>
                <c:pt idx="97">
                  <c:v>25000.0</c:v>
                </c:pt>
                <c:pt idx="98">
                  <c:v>25000.0</c:v>
                </c:pt>
                <c:pt idx="99">
                  <c:v>25000.0</c:v>
                </c:pt>
                <c:pt idx="100">
                  <c:v>25000.0</c:v>
                </c:pt>
                <c:pt idx="101">
                  <c:v>25000.0</c:v>
                </c:pt>
                <c:pt idx="102">
                  <c:v>25000.0</c:v>
                </c:pt>
                <c:pt idx="103">
                  <c:v>25000.0</c:v>
                </c:pt>
                <c:pt idx="104">
                  <c:v>25000.0</c:v>
                </c:pt>
                <c:pt idx="105">
                  <c:v>26724.0</c:v>
                </c:pt>
                <c:pt idx="106">
                  <c:v>27473.0</c:v>
                </c:pt>
                <c:pt idx="107">
                  <c:v>27500.0</c:v>
                </c:pt>
                <c:pt idx="108">
                  <c:v>27727.0</c:v>
                </c:pt>
                <c:pt idx="109">
                  <c:v>27890.0</c:v>
                </c:pt>
                <c:pt idx="110">
                  <c:v>27945.0</c:v>
                </c:pt>
                <c:pt idx="111">
                  <c:v>30000.0</c:v>
                </c:pt>
                <c:pt idx="112">
                  <c:v>30000.0</c:v>
                </c:pt>
                <c:pt idx="113">
                  <c:v>30000.0</c:v>
                </c:pt>
                <c:pt idx="114">
                  <c:v>30000.0</c:v>
                </c:pt>
                <c:pt idx="115">
                  <c:v>30000.0</c:v>
                </c:pt>
                <c:pt idx="116">
                  <c:v>30000.0</c:v>
                </c:pt>
                <c:pt idx="117">
                  <c:v>30000.0</c:v>
                </c:pt>
                <c:pt idx="118">
                  <c:v>30000.0</c:v>
                </c:pt>
                <c:pt idx="119">
                  <c:v>30000.0</c:v>
                </c:pt>
                <c:pt idx="120">
                  <c:v>30000.0</c:v>
                </c:pt>
                <c:pt idx="121">
                  <c:v>30000.0</c:v>
                </c:pt>
                <c:pt idx="122">
                  <c:v>30250.0</c:v>
                </c:pt>
                <c:pt idx="123">
                  <c:v>31000.0</c:v>
                </c:pt>
                <c:pt idx="124">
                  <c:v>31715.0</c:v>
                </c:pt>
                <c:pt idx="125">
                  <c:v>35000.0</c:v>
                </c:pt>
                <c:pt idx="126">
                  <c:v>35000.0</c:v>
                </c:pt>
                <c:pt idx="127">
                  <c:v>35000.0</c:v>
                </c:pt>
                <c:pt idx="128">
                  <c:v>36018.0</c:v>
                </c:pt>
                <c:pt idx="129">
                  <c:v>36540.0</c:v>
                </c:pt>
                <c:pt idx="130">
                  <c:v>36540.0</c:v>
                </c:pt>
                <c:pt idx="131">
                  <c:v>38420.0</c:v>
                </c:pt>
                <c:pt idx="132">
                  <c:v>39280.0</c:v>
                </c:pt>
                <c:pt idx="133">
                  <c:v>39600.0</c:v>
                </c:pt>
                <c:pt idx="134">
                  <c:v>39900.0</c:v>
                </c:pt>
                <c:pt idx="135">
                  <c:v>40000.0</c:v>
                </c:pt>
                <c:pt idx="136">
                  <c:v>40000.0</c:v>
                </c:pt>
                <c:pt idx="137">
                  <c:v>40000.0</c:v>
                </c:pt>
                <c:pt idx="138">
                  <c:v>40000.0</c:v>
                </c:pt>
                <c:pt idx="139">
                  <c:v>40000.0</c:v>
                </c:pt>
                <c:pt idx="140">
                  <c:v>40100.0</c:v>
                </c:pt>
                <c:pt idx="141">
                  <c:v>40282.0</c:v>
                </c:pt>
                <c:pt idx="142">
                  <c:v>42000.0</c:v>
                </c:pt>
                <c:pt idx="143">
                  <c:v>42186.0</c:v>
                </c:pt>
                <c:pt idx="144">
                  <c:v>42500.0</c:v>
                </c:pt>
                <c:pt idx="145">
                  <c:v>45000.0</c:v>
                </c:pt>
                <c:pt idx="146">
                  <c:v>47810.0</c:v>
                </c:pt>
                <c:pt idx="147">
                  <c:v>47902.0</c:v>
                </c:pt>
                <c:pt idx="148">
                  <c:v>48449.0</c:v>
                </c:pt>
                <c:pt idx="149">
                  <c:v>48907.0</c:v>
                </c:pt>
                <c:pt idx="150">
                  <c:v>49500.0</c:v>
                </c:pt>
                <c:pt idx="151">
                  <c:v>49531.0</c:v>
                </c:pt>
                <c:pt idx="152">
                  <c:v>49864.0</c:v>
                </c:pt>
                <c:pt idx="153">
                  <c:v>49949.0</c:v>
                </c:pt>
                <c:pt idx="154">
                  <c:v>49996.0</c:v>
                </c:pt>
                <c:pt idx="155">
                  <c:v>50000.0</c:v>
                </c:pt>
                <c:pt idx="156">
                  <c:v>50000.0</c:v>
                </c:pt>
                <c:pt idx="157">
                  <c:v>50000.0</c:v>
                </c:pt>
                <c:pt idx="158">
                  <c:v>50000.0</c:v>
                </c:pt>
                <c:pt idx="159">
                  <c:v>50000.0</c:v>
                </c:pt>
                <c:pt idx="160">
                  <c:v>50000.0</c:v>
                </c:pt>
                <c:pt idx="161">
                  <c:v>50000.0</c:v>
                </c:pt>
                <c:pt idx="162">
                  <c:v>50000.0</c:v>
                </c:pt>
                <c:pt idx="163">
                  <c:v>50000.0</c:v>
                </c:pt>
                <c:pt idx="164">
                  <c:v>50000.0</c:v>
                </c:pt>
                <c:pt idx="165">
                  <c:v>50000.0</c:v>
                </c:pt>
                <c:pt idx="166">
                  <c:v>50000.0</c:v>
                </c:pt>
                <c:pt idx="167">
                  <c:v>50000.0</c:v>
                </c:pt>
                <c:pt idx="168">
                  <c:v>50000.0</c:v>
                </c:pt>
                <c:pt idx="169">
                  <c:v>50000.0</c:v>
                </c:pt>
                <c:pt idx="170">
                  <c:v>50000.0</c:v>
                </c:pt>
                <c:pt idx="171">
                  <c:v>50000.0</c:v>
                </c:pt>
                <c:pt idx="172">
                  <c:v>50000.0</c:v>
                </c:pt>
                <c:pt idx="173">
                  <c:v>50000.0</c:v>
                </c:pt>
                <c:pt idx="174">
                  <c:v>50000.0</c:v>
                </c:pt>
                <c:pt idx="175">
                  <c:v>50000.0</c:v>
                </c:pt>
                <c:pt idx="176">
                  <c:v>50000.0</c:v>
                </c:pt>
                <c:pt idx="177">
                  <c:v>50000.0</c:v>
                </c:pt>
                <c:pt idx="178">
                  <c:v>50000.0</c:v>
                </c:pt>
                <c:pt idx="179">
                  <c:v>50000.0</c:v>
                </c:pt>
                <c:pt idx="180">
                  <c:v>50000.0</c:v>
                </c:pt>
                <c:pt idx="181">
                  <c:v>50000.0</c:v>
                </c:pt>
                <c:pt idx="182">
                  <c:v>50000.0</c:v>
                </c:pt>
                <c:pt idx="183">
                  <c:v>50000.0</c:v>
                </c:pt>
                <c:pt idx="184">
                  <c:v>50000.0</c:v>
                </c:pt>
                <c:pt idx="185">
                  <c:v>50000.0</c:v>
                </c:pt>
                <c:pt idx="186">
                  <c:v>50000.0</c:v>
                </c:pt>
                <c:pt idx="187">
                  <c:v>50388.0</c:v>
                </c:pt>
                <c:pt idx="188">
                  <c:v>50527.0</c:v>
                </c:pt>
                <c:pt idx="189">
                  <c:v>51500.0</c:v>
                </c:pt>
                <c:pt idx="190">
                  <c:v>51700.0</c:v>
                </c:pt>
                <c:pt idx="191">
                  <c:v>53500.0</c:v>
                </c:pt>
                <c:pt idx="192">
                  <c:v>53763.0</c:v>
                </c:pt>
                <c:pt idx="193">
                  <c:v>54000.0</c:v>
                </c:pt>
                <c:pt idx="194">
                  <c:v>56245.0</c:v>
                </c:pt>
                <c:pt idx="195">
                  <c:v>59100.0</c:v>
                </c:pt>
                <c:pt idx="196">
                  <c:v>60000.0</c:v>
                </c:pt>
                <c:pt idx="197">
                  <c:v>60000.0</c:v>
                </c:pt>
                <c:pt idx="198">
                  <c:v>60000.0</c:v>
                </c:pt>
                <c:pt idx="199">
                  <c:v>60000.0</c:v>
                </c:pt>
                <c:pt idx="200">
                  <c:v>60000.0</c:v>
                </c:pt>
                <c:pt idx="201">
                  <c:v>60614.0</c:v>
                </c:pt>
                <c:pt idx="202">
                  <c:v>61050.0</c:v>
                </c:pt>
                <c:pt idx="203">
                  <c:v>61929.0</c:v>
                </c:pt>
                <c:pt idx="204">
                  <c:v>63300.0</c:v>
                </c:pt>
                <c:pt idx="205">
                  <c:v>64518.0</c:v>
                </c:pt>
                <c:pt idx="206">
                  <c:v>65000.0</c:v>
                </c:pt>
                <c:pt idx="207">
                  <c:v>66400.0</c:v>
                </c:pt>
                <c:pt idx="208">
                  <c:v>68500.0</c:v>
                </c:pt>
                <c:pt idx="209">
                  <c:v>68800.0</c:v>
                </c:pt>
                <c:pt idx="210">
                  <c:v>70000.0</c:v>
                </c:pt>
                <c:pt idx="211">
                  <c:v>70116.0</c:v>
                </c:pt>
                <c:pt idx="212">
                  <c:v>71166.0</c:v>
                </c:pt>
                <c:pt idx="213">
                  <c:v>74219.0</c:v>
                </c:pt>
                <c:pt idx="214">
                  <c:v>74290.0</c:v>
                </c:pt>
                <c:pt idx="215">
                  <c:v>74800.0</c:v>
                </c:pt>
                <c:pt idx="216">
                  <c:v>74871.0</c:v>
                </c:pt>
                <c:pt idx="217">
                  <c:v>74900.0</c:v>
                </c:pt>
                <c:pt idx="218">
                  <c:v>74963.0</c:v>
                </c:pt>
                <c:pt idx="219">
                  <c:v>74998.0</c:v>
                </c:pt>
                <c:pt idx="220">
                  <c:v>75000.0</c:v>
                </c:pt>
                <c:pt idx="221">
                  <c:v>75000.0</c:v>
                </c:pt>
                <c:pt idx="222">
                  <c:v>75000.0</c:v>
                </c:pt>
                <c:pt idx="223">
                  <c:v>75000.0</c:v>
                </c:pt>
                <c:pt idx="224">
                  <c:v>75000.0</c:v>
                </c:pt>
                <c:pt idx="225">
                  <c:v>75000.0</c:v>
                </c:pt>
                <c:pt idx="226">
                  <c:v>75000.0</c:v>
                </c:pt>
                <c:pt idx="227">
                  <c:v>75000.0</c:v>
                </c:pt>
                <c:pt idx="228">
                  <c:v>75000.0</c:v>
                </c:pt>
                <c:pt idx="229">
                  <c:v>75000.0</c:v>
                </c:pt>
                <c:pt idx="230">
                  <c:v>75000.0</c:v>
                </c:pt>
                <c:pt idx="231">
                  <c:v>75000.0</c:v>
                </c:pt>
                <c:pt idx="232">
                  <c:v>75000.0</c:v>
                </c:pt>
                <c:pt idx="233">
                  <c:v>75000.0</c:v>
                </c:pt>
                <c:pt idx="234">
                  <c:v>75000.0</c:v>
                </c:pt>
                <c:pt idx="235">
                  <c:v>75000.0</c:v>
                </c:pt>
                <c:pt idx="236">
                  <c:v>75000.0</c:v>
                </c:pt>
                <c:pt idx="237">
                  <c:v>75000.0</c:v>
                </c:pt>
                <c:pt idx="238">
                  <c:v>75000.0</c:v>
                </c:pt>
                <c:pt idx="239">
                  <c:v>75820.0</c:v>
                </c:pt>
                <c:pt idx="240">
                  <c:v>75970.0</c:v>
                </c:pt>
                <c:pt idx="241">
                  <c:v>77367.0</c:v>
                </c:pt>
                <c:pt idx="242">
                  <c:v>78200.0</c:v>
                </c:pt>
                <c:pt idx="243">
                  <c:v>79115.0</c:v>
                </c:pt>
                <c:pt idx="244">
                  <c:v>80000.0</c:v>
                </c:pt>
                <c:pt idx="245">
                  <c:v>80000.0</c:v>
                </c:pt>
                <c:pt idx="246">
                  <c:v>80000.0</c:v>
                </c:pt>
                <c:pt idx="247">
                  <c:v>80426.0</c:v>
                </c:pt>
                <c:pt idx="248">
                  <c:v>81000.0</c:v>
                </c:pt>
                <c:pt idx="249">
                  <c:v>82500.0</c:v>
                </c:pt>
                <c:pt idx="250">
                  <c:v>82800.0</c:v>
                </c:pt>
                <c:pt idx="251">
                  <c:v>85000.0</c:v>
                </c:pt>
                <c:pt idx="252">
                  <c:v>85000.0</c:v>
                </c:pt>
                <c:pt idx="253">
                  <c:v>85977.0</c:v>
                </c:pt>
                <c:pt idx="254">
                  <c:v>86000.0</c:v>
                </c:pt>
                <c:pt idx="255">
                  <c:v>87028.0</c:v>
                </c:pt>
                <c:pt idx="256">
                  <c:v>88000.0</c:v>
                </c:pt>
                <c:pt idx="257">
                  <c:v>90000.0</c:v>
                </c:pt>
                <c:pt idx="258">
                  <c:v>90000.0</c:v>
                </c:pt>
                <c:pt idx="259">
                  <c:v>91200.0</c:v>
                </c:pt>
                <c:pt idx="260">
                  <c:v>91300.0</c:v>
                </c:pt>
                <c:pt idx="261">
                  <c:v>93000.0</c:v>
                </c:pt>
                <c:pt idx="262">
                  <c:v>93452.0</c:v>
                </c:pt>
                <c:pt idx="263">
                  <c:v>94500.0</c:v>
                </c:pt>
                <c:pt idx="264">
                  <c:v>96000.0</c:v>
                </c:pt>
                <c:pt idx="265">
                  <c:v>98223.0</c:v>
                </c:pt>
                <c:pt idx="266">
                  <c:v>99080.0</c:v>
                </c:pt>
                <c:pt idx="267">
                  <c:v>99400.0</c:v>
                </c:pt>
                <c:pt idx="268">
                  <c:v>99500.0</c:v>
                </c:pt>
                <c:pt idx="269">
                  <c:v>99651.0</c:v>
                </c:pt>
                <c:pt idx="270">
                  <c:v>99858.0</c:v>
                </c:pt>
                <c:pt idx="271">
                  <c:v>99902.0</c:v>
                </c:pt>
                <c:pt idx="272">
                  <c:v>99964.0</c:v>
                </c:pt>
                <c:pt idx="273">
                  <c:v>99997.0</c:v>
                </c:pt>
                <c:pt idx="274">
                  <c:v>99998.0</c:v>
                </c:pt>
                <c:pt idx="275">
                  <c:v>99999.0</c:v>
                </c:pt>
                <c:pt idx="276">
                  <c:v>100000.0</c:v>
                </c:pt>
                <c:pt idx="277">
                  <c:v>100000.0</c:v>
                </c:pt>
                <c:pt idx="278">
                  <c:v>100000.0</c:v>
                </c:pt>
                <c:pt idx="279">
                  <c:v>100000.0</c:v>
                </c:pt>
                <c:pt idx="280">
                  <c:v>100000.0</c:v>
                </c:pt>
                <c:pt idx="281">
                  <c:v>100000.0</c:v>
                </c:pt>
                <c:pt idx="282">
                  <c:v>100000.0</c:v>
                </c:pt>
                <c:pt idx="283">
                  <c:v>100000.0</c:v>
                </c:pt>
                <c:pt idx="284">
                  <c:v>100000.0</c:v>
                </c:pt>
                <c:pt idx="285">
                  <c:v>100000.0</c:v>
                </c:pt>
                <c:pt idx="286">
                  <c:v>100000.0</c:v>
                </c:pt>
                <c:pt idx="287">
                  <c:v>100000.0</c:v>
                </c:pt>
                <c:pt idx="288">
                  <c:v>100000.0</c:v>
                </c:pt>
                <c:pt idx="289">
                  <c:v>100000.0</c:v>
                </c:pt>
                <c:pt idx="290">
                  <c:v>100000.0</c:v>
                </c:pt>
                <c:pt idx="291">
                  <c:v>100000.0</c:v>
                </c:pt>
                <c:pt idx="292">
                  <c:v>100000.0</c:v>
                </c:pt>
                <c:pt idx="293">
                  <c:v>100000.0</c:v>
                </c:pt>
                <c:pt idx="294">
                  <c:v>100000.0</c:v>
                </c:pt>
                <c:pt idx="295">
                  <c:v>100000.0</c:v>
                </c:pt>
                <c:pt idx="296">
                  <c:v>100000.0</c:v>
                </c:pt>
                <c:pt idx="297">
                  <c:v>100000.0</c:v>
                </c:pt>
                <c:pt idx="298">
                  <c:v>100000.0</c:v>
                </c:pt>
                <c:pt idx="299">
                  <c:v>100000.0</c:v>
                </c:pt>
                <c:pt idx="300">
                  <c:v>100000.0</c:v>
                </c:pt>
                <c:pt idx="301">
                  <c:v>100000.0</c:v>
                </c:pt>
                <c:pt idx="302">
                  <c:v>100000.0</c:v>
                </c:pt>
                <c:pt idx="303">
                  <c:v>100000.0</c:v>
                </c:pt>
                <c:pt idx="304">
                  <c:v>100000.0</c:v>
                </c:pt>
                <c:pt idx="305">
                  <c:v>100000.0</c:v>
                </c:pt>
                <c:pt idx="306">
                  <c:v>100000.0</c:v>
                </c:pt>
                <c:pt idx="307">
                  <c:v>100000.0</c:v>
                </c:pt>
                <c:pt idx="308">
                  <c:v>100000.0</c:v>
                </c:pt>
                <c:pt idx="309">
                  <c:v>100000.0</c:v>
                </c:pt>
                <c:pt idx="310">
                  <c:v>100000.0</c:v>
                </c:pt>
                <c:pt idx="311">
                  <c:v>100000.0</c:v>
                </c:pt>
                <c:pt idx="312">
                  <c:v>100000.0</c:v>
                </c:pt>
                <c:pt idx="313">
                  <c:v>100000.0</c:v>
                </c:pt>
                <c:pt idx="314">
                  <c:v>100000.0</c:v>
                </c:pt>
                <c:pt idx="315">
                  <c:v>100000.0</c:v>
                </c:pt>
                <c:pt idx="316">
                  <c:v>100000.0</c:v>
                </c:pt>
                <c:pt idx="317">
                  <c:v>100000.0</c:v>
                </c:pt>
                <c:pt idx="318">
                  <c:v>100000.0</c:v>
                </c:pt>
                <c:pt idx="319">
                  <c:v>100000.0</c:v>
                </c:pt>
                <c:pt idx="320">
                  <c:v>100000.0</c:v>
                </c:pt>
                <c:pt idx="321">
                  <c:v>100000.0</c:v>
                </c:pt>
                <c:pt idx="322">
                  <c:v>100000.0</c:v>
                </c:pt>
                <c:pt idx="323">
                  <c:v>100000.0</c:v>
                </c:pt>
                <c:pt idx="324">
                  <c:v>100000.0</c:v>
                </c:pt>
                <c:pt idx="325">
                  <c:v>100000.0</c:v>
                </c:pt>
                <c:pt idx="326">
                  <c:v>100000.0</c:v>
                </c:pt>
                <c:pt idx="327">
                  <c:v>100000.0</c:v>
                </c:pt>
                <c:pt idx="328">
                  <c:v>100000.0</c:v>
                </c:pt>
                <c:pt idx="329">
                  <c:v>100000.0</c:v>
                </c:pt>
                <c:pt idx="330">
                  <c:v>100000.0</c:v>
                </c:pt>
                <c:pt idx="331">
                  <c:v>100000.0</c:v>
                </c:pt>
                <c:pt idx="332">
                  <c:v>100000.0</c:v>
                </c:pt>
                <c:pt idx="333">
                  <c:v>100001.0</c:v>
                </c:pt>
                <c:pt idx="334">
                  <c:v>100001.0</c:v>
                </c:pt>
                <c:pt idx="335">
                  <c:v>100007.0</c:v>
                </c:pt>
                <c:pt idx="336">
                  <c:v>100013.0</c:v>
                </c:pt>
                <c:pt idx="337">
                  <c:v>100025.0</c:v>
                </c:pt>
                <c:pt idx="338">
                  <c:v>100034.0</c:v>
                </c:pt>
                <c:pt idx="339">
                  <c:v>100098.0</c:v>
                </c:pt>
                <c:pt idx="340">
                  <c:v>100239.0</c:v>
                </c:pt>
                <c:pt idx="341">
                  <c:v>101965.0</c:v>
                </c:pt>
                <c:pt idx="342">
                  <c:v>103000.0</c:v>
                </c:pt>
                <c:pt idx="343">
                  <c:v>104000.0</c:v>
                </c:pt>
                <c:pt idx="344">
                  <c:v>105000.0</c:v>
                </c:pt>
                <c:pt idx="345">
                  <c:v>106875.0</c:v>
                </c:pt>
                <c:pt idx="346">
                  <c:v>110000.0</c:v>
                </c:pt>
                <c:pt idx="347">
                  <c:v>110000.0</c:v>
                </c:pt>
                <c:pt idx="348">
                  <c:v>110000.0</c:v>
                </c:pt>
                <c:pt idx="349">
                  <c:v>110610.0</c:v>
                </c:pt>
                <c:pt idx="350">
                  <c:v>110700.0</c:v>
                </c:pt>
                <c:pt idx="351">
                  <c:v>111042.0</c:v>
                </c:pt>
                <c:pt idx="352">
                  <c:v>111376.0</c:v>
                </c:pt>
                <c:pt idx="353">
                  <c:v>115000.0</c:v>
                </c:pt>
                <c:pt idx="354">
                  <c:v>115000.0</c:v>
                </c:pt>
                <c:pt idx="355">
                  <c:v>115000.0</c:v>
                </c:pt>
                <c:pt idx="356">
                  <c:v>115650.0</c:v>
                </c:pt>
                <c:pt idx="357">
                  <c:v>119823.0</c:v>
                </c:pt>
                <c:pt idx="358">
                  <c:v>120458.0</c:v>
                </c:pt>
                <c:pt idx="359">
                  <c:v>121638.0</c:v>
                </c:pt>
                <c:pt idx="360">
                  <c:v>122213.0</c:v>
                </c:pt>
                <c:pt idx="361">
                  <c:v>122404.0</c:v>
                </c:pt>
                <c:pt idx="362">
                  <c:v>122981.0</c:v>
                </c:pt>
                <c:pt idx="363">
                  <c:v>124200.0</c:v>
                </c:pt>
                <c:pt idx="364">
                  <c:v>124757.0</c:v>
                </c:pt>
                <c:pt idx="365">
                  <c:v>125000.0</c:v>
                </c:pt>
                <c:pt idx="366">
                  <c:v>125000.0</c:v>
                </c:pt>
                <c:pt idx="367">
                  <c:v>125000.0</c:v>
                </c:pt>
                <c:pt idx="368">
                  <c:v>125000.0</c:v>
                </c:pt>
                <c:pt idx="369">
                  <c:v>125000.0</c:v>
                </c:pt>
                <c:pt idx="370">
                  <c:v>125000.0</c:v>
                </c:pt>
                <c:pt idx="371">
                  <c:v>125000.0</c:v>
                </c:pt>
                <c:pt idx="372">
                  <c:v>125000.0</c:v>
                </c:pt>
                <c:pt idx="373">
                  <c:v>125104.0</c:v>
                </c:pt>
                <c:pt idx="374">
                  <c:v>125962.0</c:v>
                </c:pt>
                <c:pt idx="375">
                  <c:v>129150.0</c:v>
                </c:pt>
                <c:pt idx="376">
                  <c:v>131250.0</c:v>
                </c:pt>
                <c:pt idx="377">
                  <c:v>131417.0</c:v>
                </c:pt>
                <c:pt idx="378">
                  <c:v>132000.0</c:v>
                </c:pt>
                <c:pt idx="379">
                  <c:v>132907.0</c:v>
                </c:pt>
                <c:pt idx="380">
                  <c:v>134000.0</c:v>
                </c:pt>
                <c:pt idx="381">
                  <c:v>134281.0</c:v>
                </c:pt>
                <c:pt idx="382">
                  <c:v>135000.0</c:v>
                </c:pt>
                <c:pt idx="383">
                  <c:v>135001.0</c:v>
                </c:pt>
                <c:pt idx="384">
                  <c:v>136400.0</c:v>
                </c:pt>
                <c:pt idx="385">
                  <c:v>137500.0</c:v>
                </c:pt>
                <c:pt idx="386">
                  <c:v>139438.0</c:v>
                </c:pt>
                <c:pt idx="387">
                  <c:v>139950.0</c:v>
                </c:pt>
                <c:pt idx="388">
                  <c:v>140000.0</c:v>
                </c:pt>
                <c:pt idx="389">
                  <c:v>140000.0</c:v>
                </c:pt>
                <c:pt idx="390">
                  <c:v>140000.0</c:v>
                </c:pt>
                <c:pt idx="391">
                  <c:v>143600.0</c:v>
                </c:pt>
                <c:pt idx="392">
                  <c:v>143973.0</c:v>
                </c:pt>
                <c:pt idx="393">
                  <c:v>144650.0</c:v>
                </c:pt>
                <c:pt idx="394">
                  <c:v>144917.0</c:v>
                </c:pt>
                <c:pt idx="395">
                  <c:v>146221.0</c:v>
                </c:pt>
                <c:pt idx="396">
                  <c:v>146337.0</c:v>
                </c:pt>
                <c:pt idx="397">
                  <c:v>147920.0</c:v>
                </c:pt>
                <c:pt idx="398">
                  <c:v>148930.0</c:v>
                </c:pt>
                <c:pt idx="399">
                  <c:v>149644.0</c:v>
                </c:pt>
                <c:pt idx="400">
                  <c:v>149733.0</c:v>
                </c:pt>
                <c:pt idx="401">
                  <c:v>149950.0</c:v>
                </c:pt>
                <c:pt idx="402">
                  <c:v>150000.0</c:v>
                </c:pt>
                <c:pt idx="403">
                  <c:v>150000.0</c:v>
                </c:pt>
                <c:pt idx="404">
                  <c:v>150000.0</c:v>
                </c:pt>
                <c:pt idx="405">
                  <c:v>150000.0</c:v>
                </c:pt>
                <c:pt idx="406">
                  <c:v>150000.0</c:v>
                </c:pt>
                <c:pt idx="407">
                  <c:v>150000.0</c:v>
                </c:pt>
                <c:pt idx="408">
                  <c:v>150000.0</c:v>
                </c:pt>
                <c:pt idx="409">
                  <c:v>150000.0</c:v>
                </c:pt>
                <c:pt idx="410">
                  <c:v>150000.0</c:v>
                </c:pt>
                <c:pt idx="411">
                  <c:v>150000.0</c:v>
                </c:pt>
                <c:pt idx="412">
                  <c:v>150000.0</c:v>
                </c:pt>
                <c:pt idx="413">
                  <c:v>150000.0</c:v>
                </c:pt>
                <c:pt idx="414">
                  <c:v>150000.0</c:v>
                </c:pt>
                <c:pt idx="415">
                  <c:v>150000.0</c:v>
                </c:pt>
                <c:pt idx="416">
                  <c:v>150000.0</c:v>
                </c:pt>
                <c:pt idx="417">
                  <c:v>150000.0</c:v>
                </c:pt>
                <c:pt idx="418">
                  <c:v>150000.0</c:v>
                </c:pt>
                <c:pt idx="419">
                  <c:v>150000.0</c:v>
                </c:pt>
                <c:pt idx="420">
                  <c:v>150000.0</c:v>
                </c:pt>
                <c:pt idx="421">
                  <c:v>150000.0</c:v>
                </c:pt>
                <c:pt idx="422">
                  <c:v>150000.0</c:v>
                </c:pt>
                <c:pt idx="423">
                  <c:v>150000.0</c:v>
                </c:pt>
                <c:pt idx="424">
                  <c:v>150003.0</c:v>
                </c:pt>
                <c:pt idx="425">
                  <c:v>150834.0</c:v>
                </c:pt>
                <c:pt idx="426">
                  <c:v>151019.0</c:v>
                </c:pt>
                <c:pt idx="427">
                  <c:v>151125.0</c:v>
                </c:pt>
                <c:pt idx="428">
                  <c:v>151200.0</c:v>
                </c:pt>
                <c:pt idx="429">
                  <c:v>151431.0</c:v>
                </c:pt>
                <c:pt idx="430">
                  <c:v>152232.0</c:v>
                </c:pt>
                <c:pt idx="431">
                  <c:v>152513.0</c:v>
                </c:pt>
                <c:pt idx="432">
                  <c:v>152900.0</c:v>
                </c:pt>
                <c:pt idx="433">
                  <c:v>154347.0</c:v>
                </c:pt>
                <c:pt idx="434">
                  <c:v>156000.0</c:v>
                </c:pt>
                <c:pt idx="435">
                  <c:v>158400.0</c:v>
                </c:pt>
                <c:pt idx="436">
                  <c:v>160400.0</c:v>
                </c:pt>
                <c:pt idx="437">
                  <c:v>160950.0</c:v>
                </c:pt>
                <c:pt idx="438">
                  <c:v>168755.0</c:v>
                </c:pt>
                <c:pt idx="439">
                  <c:v>170000.0</c:v>
                </c:pt>
                <c:pt idx="440">
                  <c:v>170000.0</c:v>
                </c:pt>
                <c:pt idx="441">
                  <c:v>170000.0</c:v>
                </c:pt>
                <c:pt idx="442">
                  <c:v>170023.0</c:v>
                </c:pt>
                <c:pt idx="443">
                  <c:v>171000.0</c:v>
                </c:pt>
                <c:pt idx="444">
                  <c:v>172000.0</c:v>
                </c:pt>
                <c:pt idx="445">
                  <c:v>175000.0</c:v>
                </c:pt>
                <c:pt idx="446">
                  <c:v>175000.0</c:v>
                </c:pt>
                <c:pt idx="447">
                  <c:v>175000.0</c:v>
                </c:pt>
                <c:pt idx="448">
                  <c:v>175000.0</c:v>
                </c:pt>
                <c:pt idx="449">
                  <c:v>175644.0</c:v>
                </c:pt>
                <c:pt idx="450">
                  <c:v>179015.0</c:v>
                </c:pt>
                <c:pt idx="451">
                  <c:v>179482.0</c:v>
                </c:pt>
                <c:pt idx="452">
                  <c:v>179600.0</c:v>
                </c:pt>
                <c:pt idx="453">
                  <c:v>180000.0</c:v>
                </c:pt>
                <c:pt idx="454">
                  <c:v>180000.0</c:v>
                </c:pt>
                <c:pt idx="455">
                  <c:v>180000.0</c:v>
                </c:pt>
                <c:pt idx="456">
                  <c:v>182000.0</c:v>
                </c:pt>
                <c:pt idx="457">
                  <c:v>182600.0</c:v>
                </c:pt>
                <c:pt idx="458">
                  <c:v>185840.0</c:v>
                </c:pt>
                <c:pt idx="459">
                  <c:v>186792.0</c:v>
                </c:pt>
                <c:pt idx="460">
                  <c:v>187000.0</c:v>
                </c:pt>
                <c:pt idx="461">
                  <c:v>189275.0</c:v>
                </c:pt>
                <c:pt idx="462">
                  <c:v>189886.0</c:v>
                </c:pt>
                <c:pt idx="463">
                  <c:v>189956.0</c:v>
                </c:pt>
                <c:pt idx="464">
                  <c:v>191600.0</c:v>
                </c:pt>
                <c:pt idx="465">
                  <c:v>191950.0</c:v>
                </c:pt>
                <c:pt idx="466">
                  <c:v>195967.0</c:v>
                </c:pt>
                <c:pt idx="467">
                  <c:v>198000.0</c:v>
                </c:pt>
                <c:pt idx="468">
                  <c:v>198206.0</c:v>
                </c:pt>
                <c:pt idx="469">
                  <c:v>198704.0</c:v>
                </c:pt>
                <c:pt idx="470">
                  <c:v>199665.0</c:v>
                </c:pt>
                <c:pt idx="471">
                  <c:v>199984.0</c:v>
                </c:pt>
                <c:pt idx="472">
                  <c:v>199990.0</c:v>
                </c:pt>
                <c:pt idx="473">
                  <c:v>200000.0</c:v>
                </c:pt>
                <c:pt idx="474">
                  <c:v>200000.0</c:v>
                </c:pt>
                <c:pt idx="475">
                  <c:v>200000.0</c:v>
                </c:pt>
                <c:pt idx="476">
                  <c:v>200000.0</c:v>
                </c:pt>
                <c:pt idx="477">
                  <c:v>200000.0</c:v>
                </c:pt>
                <c:pt idx="478">
                  <c:v>200000.0</c:v>
                </c:pt>
                <c:pt idx="479">
                  <c:v>200000.0</c:v>
                </c:pt>
                <c:pt idx="480">
                  <c:v>200000.0</c:v>
                </c:pt>
                <c:pt idx="481">
                  <c:v>200000.0</c:v>
                </c:pt>
                <c:pt idx="482">
                  <c:v>200000.0</c:v>
                </c:pt>
                <c:pt idx="483">
                  <c:v>200000.0</c:v>
                </c:pt>
                <c:pt idx="484">
                  <c:v>200000.0</c:v>
                </c:pt>
                <c:pt idx="485">
                  <c:v>200000.0</c:v>
                </c:pt>
                <c:pt idx="486">
                  <c:v>200000.0</c:v>
                </c:pt>
                <c:pt idx="487">
                  <c:v>200000.0</c:v>
                </c:pt>
                <c:pt idx="488">
                  <c:v>200000.0</c:v>
                </c:pt>
                <c:pt idx="489">
                  <c:v>200000.0</c:v>
                </c:pt>
                <c:pt idx="490">
                  <c:v>200000.0</c:v>
                </c:pt>
                <c:pt idx="491">
                  <c:v>200000.0</c:v>
                </c:pt>
                <c:pt idx="492">
                  <c:v>200000.0</c:v>
                </c:pt>
                <c:pt idx="493">
                  <c:v>200000.0</c:v>
                </c:pt>
                <c:pt idx="494">
                  <c:v>200000.0</c:v>
                </c:pt>
                <c:pt idx="495">
                  <c:v>200000.0</c:v>
                </c:pt>
                <c:pt idx="496">
                  <c:v>200000.0</c:v>
                </c:pt>
                <c:pt idx="497">
                  <c:v>200000.0</c:v>
                </c:pt>
                <c:pt idx="498">
                  <c:v>200000.0</c:v>
                </c:pt>
                <c:pt idx="499">
                  <c:v>200000.0</c:v>
                </c:pt>
                <c:pt idx="500">
                  <c:v>200000.0</c:v>
                </c:pt>
                <c:pt idx="501">
                  <c:v>200000.0</c:v>
                </c:pt>
                <c:pt idx="502">
                  <c:v>200001.0</c:v>
                </c:pt>
                <c:pt idx="503">
                  <c:v>200002.0</c:v>
                </c:pt>
                <c:pt idx="504">
                  <c:v>200360.0</c:v>
                </c:pt>
                <c:pt idx="505">
                  <c:v>200360.0</c:v>
                </c:pt>
                <c:pt idx="506">
                  <c:v>200650.0</c:v>
                </c:pt>
                <c:pt idx="507">
                  <c:v>200800.0</c:v>
                </c:pt>
                <c:pt idx="508">
                  <c:v>201600.0</c:v>
                </c:pt>
                <c:pt idx="509">
                  <c:v>201700.0</c:v>
                </c:pt>
                <c:pt idx="510">
                  <c:v>202500.0</c:v>
                </c:pt>
                <c:pt idx="511">
                  <c:v>204988.0</c:v>
                </c:pt>
                <c:pt idx="512">
                  <c:v>208000.0</c:v>
                </c:pt>
                <c:pt idx="513">
                  <c:v>208950.0</c:v>
                </c:pt>
                <c:pt idx="514">
                  <c:v>209200.0</c:v>
                </c:pt>
                <c:pt idx="515">
                  <c:v>210000.0</c:v>
                </c:pt>
                <c:pt idx="516">
                  <c:v>210000.0</c:v>
                </c:pt>
                <c:pt idx="517">
                  <c:v>210000.0</c:v>
                </c:pt>
                <c:pt idx="518">
                  <c:v>210000.0</c:v>
                </c:pt>
                <c:pt idx="519">
                  <c:v>210360.0</c:v>
                </c:pt>
                <c:pt idx="520">
                  <c:v>211795.0</c:v>
                </c:pt>
                <c:pt idx="521">
                  <c:v>212000.0</c:v>
                </c:pt>
                <c:pt idx="522">
                  <c:v>213000.0</c:v>
                </c:pt>
                <c:pt idx="523">
                  <c:v>213000.0</c:v>
                </c:pt>
                <c:pt idx="524">
                  <c:v>213750.0</c:v>
                </c:pt>
                <c:pt idx="525">
                  <c:v>214808.0</c:v>
                </c:pt>
                <c:pt idx="526">
                  <c:v>215000.0</c:v>
                </c:pt>
                <c:pt idx="527">
                  <c:v>215000.0</c:v>
                </c:pt>
                <c:pt idx="528">
                  <c:v>216000.0</c:v>
                </c:pt>
                <c:pt idx="529">
                  <c:v>217200.0</c:v>
                </c:pt>
                <c:pt idx="530">
                  <c:v>218567.0</c:v>
                </c:pt>
                <c:pt idx="531">
                  <c:v>221250.0</c:v>
                </c:pt>
                <c:pt idx="532">
                  <c:v>221755.0</c:v>
                </c:pt>
                <c:pt idx="533">
                  <c:v>222000.0</c:v>
                </c:pt>
                <c:pt idx="534">
                  <c:v>224000.0</c:v>
                </c:pt>
                <c:pt idx="535">
                  <c:v>224030.0</c:v>
                </c:pt>
                <c:pt idx="536">
                  <c:v>225000.0</c:v>
                </c:pt>
                <c:pt idx="537">
                  <c:v>225000.0</c:v>
                </c:pt>
                <c:pt idx="538">
                  <c:v>227200.0</c:v>
                </c:pt>
                <c:pt idx="539">
                  <c:v>227352.0</c:v>
                </c:pt>
                <c:pt idx="540">
                  <c:v>228150.0</c:v>
                </c:pt>
                <c:pt idx="541">
                  <c:v>230000.0</c:v>
                </c:pt>
                <c:pt idx="542">
                  <c:v>231382.0</c:v>
                </c:pt>
                <c:pt idx="543">
                  <c:v>231846.0</c:v>
                </c:pt>
                <c:pt idx="544">
                  <c:v>234450.0</c:v>
                </c:pt>
                <c:pt idx="545">
                  <c:v>235000.0</c:v>
                </c:pt>
                <c:pt idx="546">
                  <c:v>235150.0</c:v>
                </c:pt>
                <c:pt idx="547">
                  <c:v>238080.0</c:v>
                </c:pt>
                <c:pt idx="548">
                  <c:v>238500.0</c:v>
                </c:pt>
                <c:pt idx="549">
                  <c:v>239796.0</c:v>
                </c:pt>
                <c:pt idx="550">
                  <c:v>240000.0</c:v>
                </c:pt>
                <c:pt idx="551">
                  <c:v>240000.0</c:v>
                </c:pt>
                <c:pt idx="552">
                  <c:v>241747.0</c:v>
                </c:pt>
                <c:pt idx="553">
                  <c:v>242000.0</c:v>
                </c:pt>
                <c:pt idx="554">
                  <c:v>242580.0</c:v>
                </c:pt>
                <c:pt idx="555">
                  <c:v>244733.0</c:v>
                </c:pt>
                <c:pt idx="556">
                  <c:v>244924.0</c:v>
                </c:pt>
                <c:pt idx="557">
                  <c:v>245534.0</c:v>
                </c:pt>
                <c:pt idx="558">
                  <c:v>246070.0</c:v>
                </c:pt>
                <c:pt idx="559">
                  <c:v>247333.0</c:v>
                </c:pt>
                <c:pt idx="560">
                  <c:v>247465.0</c:v>
                </c:pt>
                <c:pt idx="561">
                  <c:v>248250.0</c:v>
                </c:pt>
                <c:pt idx="562">
                  <c:v>248343.0</c:v>
                </c:pt>
                <c:pt idx="563">
                  <c:v>248760.0</c:v>
                </c:pt>
                <c:pt idx="564">
                  <c:v>249113.0</c:v>
                </c:pt>
                <c:pt idx="565">
                  <c:v>249290.0</c:v>
                </c:pt>
                <c:pt idx="566">
                  <c:v>249396.0</c:v>
                </c:pt>
                <c:pt idx="567">
                  <c:v>249445.0</c:v>
                </c:pt>
                <c:pt idx="568">
                  <c:v>249471.0</c:v>
                </c:pt>
                <c:pt idx="569">
                  <c:v>249482.0</c:v>
                </c:pt>
                <c:pt idx="570">
                  <c:v>249505.0</c:v>
                </c:pt>
                <c:pt idx="571">
                  <c:v>249612.0</c:v>
                </c:pt>
                <c:pt idx="572">
                  <c:v>249700.0</c:v>
                </c:pt>
                <c:pt idx="573">
                  <c:v>249727.0</c:v>
                </c:pt>
                <c:pt idx="574">
                  <c:v>249808.0</c:v>
                </c:pt>
                <c:pt idx="575">
                  <c:v>249826.0</c:v>
                </c:pt>
                <c:pt idx="576">
                  <c:v>249830.0</c:v>
                </c:pt>
                <c:pt idx="577">
                  <c:v>249855.0</c:v>
                </c:pt>
                <c:pt idx="578">
                  <c:v>249939.0</c:v>
                </c:pt>
                <c:pt idx="579">
                  <c:v>249994.0</c:v>
                </c:pt>
                <c:pt idx="580">
                  <c:v>250000.0</c:v>
                </c:pt>
                <c:pt idx="581">
                  <c:v>250000.0</c:v>
                </c:pt>
                <c:pt idx="582">
                  <c:v>250000.0</c:v>
                </c:pt>
                <c:pt idx="583">
                  <c:v>250000.0</c:v>
                </c:pt>
                <c:pt idx="584">
                  <c:v>250000.0</c:v>
                </c:pt>
                <c:pt idx="585">
                  <c:v>250000.0</c:v>
                </c:pt>
                <c:pt idx="586">
                  <c:v>250000.0</c:v>
                </c:pt>
                <c:pt idx="587">
                  <c:v>250000.0</c:v>
                </c:pt>
                <c:pt idx="588">
                  <c:v>250000.0</c:v>
                </c:pt>
                <c:pt idx="589">
                  <c:v>250000.0</c:v>
                </c:pt>
                <c:pt idx="590">
                  <c:v>250000.0</c:v>
                </c:pt>
                <c:pt idx="591">
                  <c:v>250000.0</c:v>
                </c:pt>
                <c:pt idx="592">
                  <c:v>250000.0</c:v>
                </c:pt>
                <c:pt idx="593">
                  <c:v>250000.0</c:v>
                </c:pt>
                <c:pt idx="594">
                  <c:v>250000.0</c:v>
                </c:pt>
                <c:pt idx="595">
                  <c:v>250000.0</c:v>
                </c:pt>
                <c:pt idx="596">
                  <c:v>250000.0</c:v>
                </c:pt>
                <c:pt idx="597">
                  <c:v>250000.0</c:v>
                </c:pt>
                <c:pt idx="598">
                  <c:v>250000.0</c:v>
                </c:pt>
                <c:pt idx="599">
                  <c:v>250000.0</c:v>
                </c:pt>
                <c:pt idx="600">
                  <c:v>250000.0</c:v>
                </c:pt>
                <c:pt idx="601">
                  <c:v>250000.0</c:v>
                </c:pt>
                <c:pt idx="602">
                  <c:v>250000.0</c:v>
                </c:pt>
                <c:pt idx="603">
                  <c:v>250000.0</c:v>
                </c:pt>
                <c:pt idx="604">
                  <c:v>250000.0</c:v>
                </c:pt>
                <c:pt idx="605">
                  <c:v>250000.0</c:v>
                </c:pt>
                <c:pt idx="606">
                  <c:v>250000.0</c:v>
                </c:pt>
                <c:pt idx="607">
                  <c:v>250000.0</c:v>
                </c:pt>
                <c:pt idx="608">
                  <c:v>250000.0</c:v>
                </c:pt>
                <c:pt idx="609">
                  <c:v>250000.0</c:v>
                </c:pt>
                <c:pt idx="610">
                  <c:v>250000.0</c:v>
                </c:pt>
                <c:pt idx="611">
                  <c:v>250000.0</c:v>
                </c:pt>
                <c:pt idx="612">
                  <c:v>250000.0</c:v>
                </c:pt>
                <c:pt idx="613">
                  <c:v>250000.0</c:v>
                </c:pt>
                <c:pt idx="614">
                  <c:v>250000.0</c:v>
                </c:pt>
                <c:pt idx="615">
                  <c:v>250000.0</c:v>
                </c:pt>
                <c:pt idx="616">
                  <c:v>250000.0</c:v>
                </c:pt>
                <c:pt idx="617">
                  <c:v>250000.0</c:v>
                </c:pt>
                <c:pt idx="618">
                  <c:v>250000.0</c:v>
                </c:pt>
                <c:pt idx="619">
                  <c:v>250000.0</c:v>
                </c:pt>
                <c:pt idx="620">
                  <c:v>250000.0</c:v>
                </c:pt>
                <c:pt idx="621">
                  <c:v>250000.0</c:v>
                </c:pt>
                <c:pt idx="622">
                  <c:v>250249.0</c:v>
                </c:pt>
                <c:pt idx="623">
                  <c:v>250400.0</c:v>
                </c:pt>
                <c:pt idx="624">
                  <c:v>250669.0</c:v>
                </c:pt>
                <c:pt idx="625">
                  <c:v>250675.0</c:v>
                </c:pt>
                <c:pt idx="626">
                  <c:v>253482.0</c:v>
                </c:pt>
                <c:pt idx="627">
                  <c:v>254400.0</c:v>
                </c:pt>
                <c:pt idx="628">
                  <c:v>255394.0</c:v>
                </c:pt>
                <c:pt idx="629">
                  <c:v>257391.0</c:v>
                </c:pt>
                <c:pt idx="630">
                  <c:v>257675.0</c:v>
                </c:pt>
                <c:pt idx="631">
                  <c:v>259895.0</c:v>
                </c:pt>
                <c:pt idx="632">
                  <c:v>260000.0</c:v>
                </c:pt>
                <c:pt idx="633">
                  <c:v>260000.0</c:v>
                </c:pt>
                <c:pt idx="634">
                  <c:v>260760.0</c:v>
                </c:pt>
                <c:pt idx="635">
                  <c:v>262003.0</c:v>
                </c:pt>
                <c:pt idx="636">
                  <c:v>262500.0</c:v>
                </c:pt>
                <c:pt idx="637">
                  <c:v>263400.0</c:v>
                </c:pt>
                <c:pt idx="638">
                  <c:v>264500.0</c:v>
                </c:pt>
                <c:pt idx="639">
                  <c:v>270000.0</c:v>
                </c:pt>
                <c:pt idx="640">
                  <c:v>270492.0</c:v>
                </c:pt>
                <c:pt idx="641">
                  <c:v>272914.0</c:v>
                </c:pt>
                <c:pt idx="642">
                  <c:v>274999.0</c:v>
                </c:pt>
                <c:pt idx="643">
                  <c:v>275000.0</c:v>
                </c:pt>
                <c:pt idx="644">
                  <c:v>277044.0</c:v>
                </c:pt>
                <c:pt idx="645">
                  <c:v>280000.0</c:v>
                </c:pt>
                <c:pt idx="646">
                  <c:v>281217.0</c:v>
                </c:pt>
                <c:pt idx="647">
                  <c:v>281800.0</c:v>
                </c:pt>
                <c:pt idx="648">
                  <c:v>285368.0</c:v>
                </c:pt>
                <c:pt idx="649">
                  <c:v>285714.0</c:v>
                </c:pt>
                <c:pt idx="650">
                  <c:v>286500.0</c:v>
                </c:pt>
                <c:pt idx="651">
                  <c:v>286600.0</c:v>
                </c:pt>
                <c:pt idx="652">
                  <c:v>289899.0</c:v>
                </c:pt>
                <c:pt idx="653">
                  <c:v>289937.0</c:v>
                </c:pt>
                <c:pt idx="654">
                  <c:v>290939.0</c:v>
                </c:pt>
                <c:pt idx="655">
                  <c:v>291070.0</c:v>
                </c:pt>
                <c:pt idx="656">
                  <c:v>293024.0</c:v>
                </c:pt>
                <c:pt idx="657">
                  <c:v>296000.0</c:v>
                </c:pt>
                <c:pt idx="658">
                  <c:v>297045.0</c:v>
                </c:pt>
                <c:pt idx="659">
                  <c:v>297800.0</c:v>
                </c:pt>
                <c:pt idx="660">
                  <c:v>298000.0</c:v>
                </c:pt>
                <c:pt idx="661">
                  <c:v>298176.0</c:v>
                </c:pt>
                <c:pt idx="662">
                  <c:v>299263.0</c:v>
                </c:pt>
                <c:pt idx="663">
                  <c:v>299363.0</c:v>
                </c:pt>
                <c:pt idx="664">
                  <c:v>299384.0</c:v>
                </c:pt>
                <c:pt idx="665">
                  <c:v>299444.0</c:v>
                </c:pt>
                <c:pt idx="666">
                  <c:v>299902.0</c:v>
                </c:pt>
                <c:pt idx="667">
                  <c:v>299985.0</c:v>
                </c:pt>
                <c:pt idx="668">
                  <c:v>300000.0</c:v>
                </c:pt>
                <c:pt idx="669">
                  <c:v>300000.0</c:v>
                </c:pt>
                <c:pt idx="670">
                  <c:v>300000.0</c:v>
                </c:pt>
                <c:pt idx="671">
                  <c:v>300000.0</c:v>
                </c:pt>
                <c:pt idx="672">
                  <c:v>300000.0</c:v>
                </c:pt>
                <c:pt idx="673">
                  <c:v>300000.0</c:v>
                </c:pt>
                <c:pt idx="674">
                  <c:v>300000.0</c:v>
                </c:pt>
                <c:pt idx="675">
                  <c:v>300000.0</c:v>
                </c:pt>
                <c:pt idx="676">
                  <c:v>300000.0</c:v>
                </c:pt>
                <c:pt idx="677">
                  <c:v>300000.0</c:v>
                </c:pt>
                <c:pt idx="678">
                  <c:v>300000.0</c:v>
                </c:pt>
                <c:pt idx="679">
                  <c:v>300000.0</c:v>
                </c:pt>
                <c:pt idx="680">
                  <c:v>300000.0</c:v>
                </c:pt>
                <c:pt idx="681">
                  <c:v>300000.0</c:v>
                </c:pt>
                <c:pt idx="682">
                  <c:v>300000.0</c:v>
                </c:pt>
                <c:pt idx="683">
                  <c:v>300000.0</c:v>
                </c:pt>
                <c:pt idx="684">
                  <c:v>300000.0</c:v>
                </c:pt>
                <c:pt idx="685">
                  <c:v>300000.0</c:v>
                </c:pt>
                <c:pt idx="686">
                  <c:v>300000.0</c:v>
                </c:pt>
                <c:pt idx="687">
                  <c:v>300000.0</c:v>
                </c:pt>
                <c:pt idx="688">
                  <c:v>300000.0</c:v>
                </c:pt>
                <c:pt idx="689">
                  <c:v>300000.0</c:v>
                </c:pt>
                <c:pt idx="690">
                  <c:v>300000.0</c:v>
                </c:pt>
                <c:pt idx="691">
                  <c:v>300000.0</c:v>
                </c:pt>
                <c:pt idx="692">
                  <c:v>300000.0</c:v>
                </c:pt>
                <c:pt idx="693">
                  <c:v>300000.0</c:v>
                </c:pt>
                <c:pt idx="694">
                  <c:v>300000.0</c:v>
                </c:pt>
                <c:pt idx="695">
                  <c:v>300000.0</c:v>
                </c:pt>
                <c:pt idx="696">
                  <c:v>300000.0</c:v>
                </c:pt>
                <c:pt idx="697">
                  <c:v>300000.0</c:v>
                </c:pt>
                <c:pt idx="698">
                  <c:v>300000.0</c:v>
                </c:pt>
                <c:pt idx="699">
                  <c:v>300000.0</c:v>
                </c:pt>
                <c:pt idx="700">
                  <c:v>300000.0</c:v>
                </c:pt>
                <c:pt idx="701">
                  <c:v>300000.0</c:v>
                </c:pt>
                <c:pt idx="702">
                  <c:v>300000.0</c:v>
                </c:pt>
                <c:pt idx="703">
                  <c:v>300000.0</c:v>
                </c:pt>
                <c:pt idx="704">
                  <c:v>300000.0</c:v>
                </c:pt>
                <c:pt idx="705">
                  <c:v>300000.0</c:v>
                </c:pt>
                <c:pt idx="706">
                  <c:v>300000.0</c:v>
                </c:pt>
                <c:pt idx="707">
                  <c:v>300000.0</c:v>
                </c:pt>
                <c:pt idx="708">
                  <c:v>300008.0</c:v>
                </c:pt>
                <c:pt idx="709">
                  <c:v>300013.0</c:v>
                </c:pt>
                <c:pt idx="710">
                  <c:v>300250.0</c:v>
                </c:pt>
                <c:pt idx="711">
                  <c:v>300653.0</c:v>
                </c:pt>
                <c:pt idx="712">
                  <c:v>301451.0</c:v>
                </c:pt>
                <c:pt idx="713">
                  <c:v>302425.0</c:v>
                </c:pt>
                <c:pt idx="714">
                  <c:v>303850.0</c:v>
                </c:pt>
                <c:pt idx="715">
                  <c:v>306485.0</c:v>
                </c:pt>
                <c:pt idx="716">
                  <c:v>306500.0</c:v>
                </c:pt>
                <c:pt idx="717">
                  <c:v>308000.0</c:v>
                </c:pt>
                <c:pt idx="718">
                  <c:v>309554.0</c:v>
                </c:pt>
                <c:pt idx="719">
                  <c:v>310500.0</c:v>
                </c:pt>
                <c:pt idx="720">
                  <c:v>313000.0</c:v>
                </c:pt>
                <c:pt idx="721">
                  <c:v>314110.0</c:v>
                </c:pt>
                <c:pt idx="722">
                  <c:v>314996.0</c:v>
                </c:pt>
                <c:pt idx="723">
                  <c:v>319450.0</c:v>
                </c:pt>
                <c:pt idx="724">
                  <c:v>320000.0</c:v>
                </c:pt>
                <c:pt idx="725">
                  <c:v>322500.0</c:v>
                </c:pt>
                <c:pt idx="726">
                  <c:v>325000.0</c:v>
                </c:pt>
                <c:pt idx="727">
                  <c:v>325000.0</c:v>
                </c:pt>
                <c:pt idx="728">
                  <c:v>326000.0</c:v>
                </c:pt>
                <c:pt idx="729">
                  <c:v>328000.0</c:v>
                </c:pt>
                <c:pt idx="730">
                  <c:v>329034.0</c:v>
                </c:pt>
                <c:pt idx="731">
                  <c:v>330000.0</c:v>
                </c:pt>
                <c:pt idx="732">
                  <c:v>330008.0</c:v>
                </c:pt>
                <c:pt idx="733">
                  <c:v>330781.0</c:v>
                </c:pt>
                <c:pt idx="734">
                  <c:v>331512.0</c:v>
                </c:pt>
                <c:pt idx="735">
                  <c:v>331678.0</c:v>
                </c:pt>
                <c:pt idx="736">
                  <c:v>332992.0</c:v>
                </c:pt>
                <c:pt idx="737">
                  <c:v>333860.0</c:v>
                </c:pt>
                <c:pt idx="738">
                  <c:v>334100.0</c:v>
                </c:pt>
                <c:pt idx="739">
                  <c:v>334610.0</c:v>
                </c:pt>
                <c:pt idx="740">
                  <c:v>337000.0</c:v>
                </c:pt>
                <c:pt idx="741">
                  <c:v>341000.0</c:v>
                </c:pt>
                <c:pt idx="742">
                  <c:v>342576.0</c:v>
                </c:pt>
                <c:pt idx="743">
                  <c:v>345592.0</c:v>
                </c:pt>
                <c:pt idx="744">
                  <c:v>345592.0</c:v>
                </c:pt>
                <c:pt idx="745">
                  <c:v>346644.0</c:v>
                </c:pt>
                <c:pt idx="746">
                  <c:v>348288.0</c:v>
                </c:pt>
                <c:pt idx="747">
                  <c:v>350000.0</c:v>
                </c:pt>
                <c:pt idx="748">
                  <c:v>350000.0</c:v>
                </c:pt>
                <c:pt idx="749">
                  <c:v>350000.0</c:v>
                </c:pt>
                <c:pt idx="750">
                  <c:v>350000.0</c:v>
                </c:pt>
                <c:pt idx="751">
                  <c:v>350000.0</c:v>
                </c:pt>
                <c:pt idx="752">
                  <c:v>350000.0</c:v>
                </c:pt>
                <c:pt idx="753">
                  <c:v>350000.0</c:v>
                </c:pt>
                <c:pt idx="754">
                  <c:v>350238.0</c:v>
                </c:pt>
                <c:pt idx="755">
                  <c:v>350253.0</c:v>
                </c:pt>
                <c:pt idx="756">
                  <c:v>353977.0</c:v>
                </c:pt>
                <c:pt idx="757">
                  <c:v>354993.0</c:v>
                </c:pt>
                <c:pt idx="758">
                  <c:v>355460.0</c:v>
                </c:pt>
                <c:pt idx="759">
                  <c:v>356054.0</c:v>
                </c:pt>
                <c:pt idx="760">
                  <c:v>358915.0</c:v>
                </c:pt>
                <c:pt idx="761">
                  <c:v>361927.0</c:v>
                </c:pt>
                <c:pt idx="762">
                  <c:v>365000.0</c:v>
                </c:pt>
                <c:pt idx="763">
                  <c:v>369000.0</c:v>
                </c:pt>
                <c:pt idx="764">
                  <c:v>369623.0</c:v>
                </c:pt>
                <c:pt idx="765">
                  <c:v>370938.0</c:v>
                </c:pt>
                <c:pt idx="766">
                  <c:v>375000.0</c:v>
                </c:pt>
                <c:pt idx="767">
                  <c:v>375030.0</c:v>
                </c:pt>
                <c:pt idx="768">
                  <c:v>377646.0</c:v>
                </c:pt>
                <c:pt idx="769">
                  <c:v>378013.0</c:v>
                </c:pt>
                <c:pt idx="770">
                  <c:v>378500.0</c:v>
                </c:pt>
                <c:pt idx="771">
                  <c:v>383465.0</c:v>
                </c:pt>
                <c:pt idx="772">
                  <c:v>385801.0</c:v>
                </c:pt>
                <c:pt idx="773">
                  <c:v>386560.0</c:v>
                </c:pt>
                <c:pt idx="774">
                  <c:v>391089.0</c:v>
                </c:pt>
                <c:pt idx="775">
                  <c:v>395836.0</c:v>
                </c:pt>
                <c:pt idx="776">
                  <c:v>395931.0</c:v>
                </c:pt>
                <c:pt idx="777">
                  <c:v>396262.0</c:v>
                </c:pt>
                <c:pt idx="778">
                  <c:v>397036.0</c:v>
                </c:pt>
                <c:pt idx="779">
                  <c:v>397590.0</c:v>
                </c:pt>
                <c:pt idx="780">
                  <c:v>398534.0</c:v>
                </c:pt>
                <c:pt idx="781">
                  <c:v>398704.0</c:v>
                </c:pt>
                <c:pt idx="782">
                  <c:v>399471.0</c:v>
                </c:pt>
                <c:pt idx="783">
                  <c:v>399827.0</c:v>
                </c:pt>
                <c:pt idx="784">
                  <c:v>399953.0</c:v>
                </c:pt>
                <c:pt idx="785">
                  <c:v>399968.0</c:v>
                </c:pt>
                <c:pt idx="786">
                  <c:v>400000.0</c:v>
                </c:pt>
                <c:pt idx="787">
                  <c:v>400000.0</c:v>
                </c:pt>
                <c:pt idx="788">
                  <c:v>400000.0</c:v>
                </c:pt>
                <c:pt idx="789">
                  <c:v>400000.0</c:v>
                </c:pt>
                <c:pt idx="790">
                  <c:v>400000.0</c:v>
                </c:pt>
                <c:pt idx="791">
                  <c:v>400000.0</c:v>
                </c:pt>
                <c:pt idx="792">
                  <c:v>400000.0</c:v>
                </c:pt>
                <c:pt idx="793">
                  <c:v>400000.0</c:v>
                </c:pt>
                <c:pt idx="794">
                  <c:v>400000.0</c:v>
                </c:pt>
                <c:pt idx="795">
                  <c:v>400000.0</c:v>
                </c:pt>
                <c:pt idx="796">
                  <c:v>400000.0</c:v>
                </c:pt>
                <c:pt idx="797">
                  <c:v>400000.0</c:v>
                </c:pt>
                <c:pt idx="798">
                  <c:v>400000.0</c:v>
                </c:pt>
                <c:pt idx="799">
                  <c:v>400000.0</c:v>
                </c:pt>
                <c:pt idx="800">
                  <c:v>400000.0</c:v>
                </c:pt>
                <c:pt idx="801">
                  <c:v>400366.0</c:v>
                </c:pt>
                <c:pt idx="802">
                  <c:v>400381.0</c:v>
                </c:pt>
                <c:pt idx="803">
                  <c:v>405698.0</c:v>
                </c:pt>
                <c:pt idx="804">
                  <c:v>410929.0</c:v>
                </c:pt>
                <c:pt idx="805">
                  <c:v>411722.0</c:v>
                </c:pt>
                <c:pt idx="806">
                  <c:v>417517.0</c:v>
                </c:pt>
                <c:pt idx="807">
                  <c:v>417697.0</c:v>
                </c:pt>
                <c:pt idx="808">
                  <c:v>420002.0</c:v>
                </c:pt>
                <c:pt idx="809">
                  <c:v>420632.0</c:v>
                </c:pt>
                <c:pt idx="810">
                  <c:v>421752.0</c:v>
                </c:pt>
                <c:pt idx="811">
                  <c:v>423500.0</c:v>
                </c:pt>
                <c:pt idx="812">
                  <c:v>425000.0</c:v>
                </c:pt>
                <c:pt idx="813">
                  <c:v>425000.0</c:v>
                </c:pt>
                <c:pt idx="814">
                  <c:v>425000.0</c:v>
                </c:pt>
                <c:pt idx="815">
                  <c:v>427000.0</c:v>
                </c:pt>
                <c:pt idx="816">
                  <c:v>427000.0</c:v>
                </c:pt>
                <c:pt idx="817">
                  <c:v>430000.0</c:v>
                </c:pt>
                <c:pt idx="818">
                  <c:v>432898.0</c:v>
                </c:pt>
                <c:pt idx="819">
                  <c:v>436800.0</c:v>
                </c:pt>
                <c:pt idx="820">
                  <c:v>437807.0</c:v>
                </c:pt>
                <c:pt idx="821">
                  <c:v>442320.0</c:v>
                </c:pt>
                <c:pt idx="822">
                  <c:v>442884.0</c:v>
                </c:pt>
                <c:pt idx="823">
                  <c:v>445040.0</c:v>
                </c:pt>
                <c:pt idx="824">
                  <c:v>446564.0</c:v>
                </c:pt>
                <c:pt idx="825">
                  <c:v>449300.0</c:v>
                </c:pt>
                <c:pt idx="826">
                  <c:v>449750.0</c:v>
                </c:pt>
                <c:pt idx="827">
                  <c:v>450000.0</c:v>
                </c:pt>
                <c:pt idx="828">
                  <c:v>450000.0</c:v>
                </c:pt>
                <c:pt idx="829">
                  <c:v>450000.0</c:v>
                </c:pt>
                <c:pt idx="830">
                  <c:v>450000.0</c:v>
                </c:pt>
                <c:pt idx="831">
                  <c:v>450000.0</c:v>
                </c:pt>
                <c:pt idx="832">
                  <c:v>450000.0</c:v>
                </c:pt>
                <c:pt idx="833">
                  <c:v>450000.0</c:v>
                </c:pt>
                <c:pt idx="834">
                  <c:v>450000.0</c:v>
                </c:pt>
                <c:pt idx="835">
                  <c:v>450223.0</c:v>
                </c:pt>
                <c:pt idx="836">
                  <c:v>450675.0</c:v>
                </c:pt>
                <c:pt idx="837">
                  <c:v>455394.0</c:v>
                </c:pt>
                <c:pt idx="838">
                  <c:v>460000.0</c:v>
                </c:pt>
                <c:pt idx="839">
                  <c:v>464984.0</c:v>
                </c:pt>
                <c:pt idx="840">
                  <c:v>468433.0</c:v>
                </c:pt>
                <c:pt idx="841">
                  <c:v>468500.0</c:v>
                </c:pt>
                <c:pt idx="842">
                  <c:v>473573.0</c:v>
                </c:pt>
                <c:pt idx="843">
                  <c:v>475000.0</c:v>
                </c:pt>
                <c:pt idx="844">
                  <c:v>475000.0</c:v>
                </c:pt>
                <c:pt idx="845">
                  <c:v>475077.0</c:v>
                </c:pt>
                <c:pt idx="846">
                  <c:v>476553.0</c:v>
                </c:pt>
                <c:pt idx="847">
                  <c:v>476610.0</c:v>
                </c:pt>
                <c:pt idx="848">
                  <c:v>476683.0</c:v>
                </c:pt>
                <c:pt idx="849">
                  <c:v>477691.0</c:v>
                </c:pt>
                <c:pt idx="850">
                  <c:v>479000.0</c:v>
                </c:pt>
                <c:pt idx="851">
                  <c:v>479602.0</c:v>
                </c:pt>
                <c:pt idx="852">
                  <c:v>480000.0</c:v>
                </c:pt>
                <c:pt idx="853">
                  <c:v>481844.0</c:v>
                </c:pt>
                <c:pt idx="854">
                  <c:v>484948.0</c:v>
                </c:pt>
                <c:pt idx="855">
                  <c:v>487071.0</c:v>
                </c:pt>
                <c:pt idx="856">
                  <c:v>487475.0</c:v>
                </c:pt>
                <c:pt idx="857">
                  <c:v>490021.0</c:v>
                </c:pt>
                <c:pt idx="858">
                  <c:v>491310.0</c:v>
                </c:pt>
                <c:pt idx="859">
                  <c:v>494826.0</c:v>
                </c:pt>
                <c:pt idx="860">
                  <c:v>494933.0</c:v>
                </c:pt>
                <c:pt idx="861">
                  <c:v>494953.0</c:v>
                </c:pt>
                <c:pt idx="862">
                  <c:v>495337.0</c:v>
                </c:pt>
                <c:pt idx="863">
                  <c:v>496776.0</c:v>
                </c:pt>
                <c:pt idx="864">
                  <c:v>497499.0</c:v>
                </c:pt>
                <c:pt idx="865">
                  <c:v>497613.0</c:v>
                </c:pt>
                <c:pt idx="866">
                  <c:v>497639.0</c:v>
                </c:pt>
                <c:pt idx="867">
                  <c:v>497684.0</c:v>
                </c:pt>
                <c:pt idx="868">
                  <c:v>497752.0</c:v>
                </c:pt>
                <c:pt idx="869">
                  <c:v>497878.0</c:v>
                </c:pt>
                <c:pt idx="870">
                  <c:v>498055.0</c:v>
                </c:pt>
                <c:pt idx="871">
                  <c:v>498724.0</c:v>
                </c:pt>
                <c:pt idx="872">
                  <c:v>498857.0</c:v>
                </c:pt>
                <c:pt idx="873">
                  <c:v>499375.0</c:v>
                </c:pt>
                <c:pt idx="874">
                  <c:v>499547.0</c:v>
                </c:pt>
                <c:pt idx="875">
                  <c:v>499730.0</c:v>
                </c:pt>
                <c:pt idx="876">
                  <c:v>499783.0</c:v>
                </c:pt>
                <c:pt idx="877">
                  <c:v>499800.0</c:v>
                </c:pt>
                <c:pt idx="878">
                  <c:v>499951.0</c:v>
                </c:pt>
                <c:pt idx="879">
                  <c:v>499962.0</c:v>
                </c:pt>
                <c:pt idx="880">
                  <c:v>499989.0</c:v>
                </c:pt>
                <c:pt idx="881">
                  <c:v>499996.0</c:v>
                </c:pt>
                <c:pt idx="882">
                  <c:v>499997.0</c:v>
                </c:pt>
                <c:pt idx="883">
                  <c:v>500000.0</c:v>
                </c:pt>
                <c:pt idx="884">
                  <c:v>500000.0</c:v>
                </c:pt>
                <c:pt idx="885">
                  <c:v>500000.0</c:v>
                </c:pt>
                <c:pt idx="886">
                  <c:v>500000.0</c:v>
                </c:pt>
                <c:pt idx="887">
                  <c:v>500000.0</c:v>
                </c:pt>
                <c:pt idx="888">
                  <c:v>500000.0</c:v>
                </c:pt>
                <c:pt idx="889">
                  <c:v>500000.0</c:v>
                </c:pt>
                <c:pt idx="890">
                  <c:v>500000.0</c:v>
                </c:pt>
                <c:pt idx="891">
                  <c:v>500000.0</c:v>
                </c:pt>
                <c:pt idx="892">
                  <c:v>500000.0</c:v>
                </c:pt>
                <c:pt idx="893">
                  <c:v>500000.0</c:v>
                </c:pt>
                <c:pt idx="894">
                  <c:v>500000.0</c:v>
                </c:pt>
                <c:pt idx="895">
                  <c:v>500000.0</c:v>
                </c:pt>
                <c:pt idx="896">
                  <c:v>500000.0</c:v>
                </c:pt>
                <c:pt idx="897">
                  <c:v>500000.0</c:v>
                </c:pt>
                <c:pt idx="898">
                  <c:v>500000.0</c:v>
                </c:pt>
                <c:pt idx="899">
                  <c:v>500000.0</c:v>
                </c:pt>
                <c:pt idx="900">
                  <c:v>500000.0</c:v>
                </c:pt>
                <c:pt idx="901">
                  <c:v>500000.0</c:v>
                </c:pt>
                <c:pt idx="902">
                  <c:v>500000.0</c:v>
                </c:pt>
                <c:pt idx="903">
                  <c:v>500000.0</c:v>
                </c:pt>
                <c:pt idx="904">
                  <c:v>500000.0</c:v>
                </c:pt>
                <c:pt idx="905">
                  <c:v>500000.0</c:v>
                </c:pt>
                <c:pt idx="906">
                  <c:v>500000.0</c:v>
                </c:pt>
                <c:pt idx="907">
                  <c:v>500000.0</c:v>
                </c:pt>
                <c:pt idx="908">
                  <c:v>500000.0</c:v>
                </c:pt>
                <c:pt idx="909">
                  <c:v>500000.0</c:v>
                </c:pt>
                <c:pt idx="910">
                  <c:v>500000.0</c:v>
                </c:pt>
                <c:pt idx="911">
                  <c:v>500000.0</c:v>
                </c:pt>
                <c:pt idx="912">
                  <c:v>500000.0</c:v>
                </c:pt>
                <c:pt idx="913">
                  <c:v>500000.0</c:v>
                </c:pt>
                <c:pt idx="914">
                  <c:v>500000.0</c:v>
                </c:pt>
                <c:pt idx="915">
                  <c:v>500000.0</c:v>
                </c:pt>
                <c:pt idx="916">
                  <c:v>500000.0</c:v>
                </c:pt>
                <c:pt idx="917">
                  <c:v>500000.0</c:v>
                </c:pt>
                <c:pt idx="918">
                  <c:v>500000.0</c:v>
                </c:pt>
                <c:pt idx="919">
                  <c:v>500000.0</c:v>
                </c:pt>
                <c:pt idx="920">
                  <c:v>500000.0</c:v>
                </c:pt>
                <c:pt idx="921">
                  <c:v>500000.0</c:v>
                </c:pt>
                <c:pt idx="922">
                  <c:v>500000.0</c:v>
                </c:pt>
                <c:pt idx="923">
                  <c:v>500000.0</c:v>
                </c:pt>
                <c:pt idx="924">
                  <c:v>500000.0</c:v>
                </c:pt>
                <c:pt idx="925">
                  <c:v>500000.0</c:v>
                </c:pt>
                <c:pt idx="926">
                  <c:v>500000.0</c:v>
                </c:pt>
                <c:pt idx="927">
                  <c:v>500000.0</c:v>
                </c:pt>
                <c:pt idx="928">
                  <c:v>500000.0</c:v>
                </c:pt>
                <c:pt idx="929">
                  <c:v>500000.0</c:v>
                </c:pt>
                <c:pt idx="930">
                  <c:v>500000.0</c:v>
                </c:pt>
                <c:pt idx="931">
                  <c:v>500000.0</c:v>
                </c:pt>
                <c:pt idx="932">
                  <c:v>500000.0</c:v>
                </c:pt>
                <c:pt idx="933">
                  <c:v>500000.0</c:v>
                </c:pt>
                <c:pt idx="934">
                  <c:v>500000.0</c:v>
                </c:pt>
                <c:pt idx="935">
                  <c:v>500000.0</c:v>
                </c:pt>
                <c:pt idx="936">
                  <c:v>500000.0</c:v>
                </c:pt>
                <c:pt idx="937">
                  <c:v>500000.0</c:v>
                </c:pt>
                <c:pt idx="938">
                  <c:v>500000.0</c:v>
                </c:pt>
                <c:pt idx="939">
                  <c:v>500000.0</c:v>
                </c:pt>
                <c:pt idx="940">
                  <c:v>500000.0</c:v>
                </c:pt>
                <c:pt idx="941">
                  <c:v>500125.0</c:v>
                </c:pt>
                <c:pt idx="942">
                  <c:v>500187.0</c:v>
                </c:pt>
                <c:pt idx="943">
                  <c:v>500422.0</c:v>
                </c:pt>
                <c:pt idx="944">
                  <c:v>500543.0</c:v>
                </c:pt>
                <c:pt idx="945">
                  <c:v>500906.0</c:v>
                </c:pt>
                <c:pt idx="946">
                  <c:v>501485.0</c:v>
                </c:pt>
                <c:pt idx="947">
                  <c:v>501580.0</c:v>
                </c:pt>
                <c:pt idx="948">
                  <c:v>505500.0</c:v>
                </c:pt>
                <c:pt idx="949">
                  <c:v>505533.0</c:v>
                </c:pt>
                <c:pt idx="950">
                  <c:v>506504.0</c:v>
                </c:pt>
                <c:pt idx="951">
                  <c:v>511359.0</c:v>
                </c:pt>
                <c:pt idx="952">
                  <c:v>513219.0</c:v>
                </c:pt>
                <c:pt idx="953">
                  <c:v>513750.0</c:v>
                </c:pt>
                <c:pt idx="954">
                  <c:v>514872.0</c:v>
                </c:pt>
                <c:pt idx="955">
                  <c:v>517500.0</c:v>
                </c:pt>
                <c:pt idx="956">
                  <c:v>517670.0</c:v>
                </c:pt>
                <c:pt idx="957">
                  <c:v>517860.0</c:v>
                </c:pt>
                <c:pt idx="958">
                  <c:v>520446.0</c:v>
                </c:pt>
                <c:pt idx="959">
                  <c:v>525000.0</c:v>
                </c:pt>
                <c:pt idx="960">
                  <c:v>526960.0</c:v>
                </c:pt>
                <c:pt idx="961">
                  <c:v>531131.0</c:v>
                </c:pt>
                <c:pt idx="962">
                  <c:v>538967.0</c:v>
                </c:pt>
                <c:pt idx="963">
                  <c:v>539334.0</c:v>
                </c:pt>
                <c:pt idx="964">
                  <c:v>540000.0</c:v>
                </c:pt>
                <c:pt idx="965">
                  <c:v>546864.0</c:v>
                </c:pt>
                <c:pt idx="966">
                  <c:v>549489.0</c:v>
                </c:pt>
                <c:pt idx="967">
                  <c:v>550000.0</c:v>
                </c:pt>
                <c:pt idx="968">
                  <c:v>550000.0</c:v>
                </c:pt>
                <c:pt idx="969">
                  <c:v>550000.0</c:v>
                </c:pt>
                <c:pt idx="970">
                  <c:v>550000.0</c:v>
                </c:pt>
                <c:pt idx="971">
                  <c:v>550844.0</c:v>
                </c:pt>
                <c:pt idx="972">
                  <c:v>551336.0</c:v>
                </c:pt>
                <c:pt idx="973">
                  <c:v>553493.0</c:v>
                </c:pt>
                <c:pt idx="974">
                  <c:v>556006.0</c:v>
                </c:pt>
                <c:pt idx="975">
                  <c:v>557168.0</c:v>
                </c:pt>
                <c:pt idx="976">
                  <c:v>557743.0</c:v>
                </c:pt>
                <c:pt idx="977">
                  <c:v>558000.0</c:v>
                </c:pt>
                <c:pt idx="978">
                  <c:v>560000.0</c:v>
                </c:pt>
                <c:pt idx="979">
                  <c:v>563611.0</c:v>
                </c:pt>
                <c:pt idx="980">
                  <c:v>564323.0</c:v>
                </c:pt>
                <c:pt idx="981">
                  <c:v>566023.0</c:v>
                </c:pt>
                <c:pt idx="982">
                  <c:v>572533.0</c:v>
                </c:pt>
                <c:pt idx="983">
                  <c:v>574060.0</c:v>
                </c:pt>
                <c:pt idx="984">
                  <c:v>575000.0</c:v>
                </c:pt>
                <c:pt idx="985">
                  <c:v>576191.0</c:v>
                </c:pt>
                <c:pt idx="986">
                  <c:v>580000.0</c:v>
                </c:pt>
                <c:pt idx="987">
                  <c:v>582637.0</c:v>
                </c:pt>
                <c:pt idx="988">
                  <c:v>583531.0</c:v>
                </c:pt>
                <c:pt idx="989">
                  <c:v>583800.0</c:v>
                </c:pt>
                <c:pt idx="990">
                  <c:v>588559.0</c:v>
                </c:pt>
                <c:pt idx="991">
                  <c:v>590525.0</c:v>
                </c:pt>
                <c:pt idx="992">
                  <c:v>594035.0</c:v>
                </c:pt>
                <c:pt idx="993">
                  <c:v>595627.0</c:v>
                </c:pt>
                <c:pt idx="994">
                  <c:v>595859.0</c:v>
                </c:pt>
                <c:pt idx="995">
                  <c:v>597077.0</c:v>
                </c:pt>
                <c:pt idx="996">
                  <c:v>597228.0</c:v>
                </c:pt>
                <c:pt idx="997">
                  <c:v>599016.0</c:v>
                </c:pt>
                <c:pt idx="998">
                  <c:v>599947.0</c:v>
                </c:pt>
                <c:pt idx="999">
                  <c:v>600000.0</c:v>
                </c:pt>
                <c:pt idx="1000">
                  <c:v>600000.0</c:v>
                </c:pt>
                <c:pt idx="1001">
                  <c:v>600000.0</c:v>
                </c:pt>
                <c:pt idx="1002">
                  <c:v>600000.0</c:v>
                </c:pt>
                <c:pt idx="1003">
                  <c:v>600000.0</c:v>
                </c:pt>
                <c:pt idx="1004">
                  <c:v>600000.0</c:v>
                </c:pt>
                <c:pt idx="1005">
                  <c:v>600000.0</c:v>
                </c:pt>
                <c:pt idx="1006">
                  <c:v>600000.0</c:v>
                </c:pt>
                <c:pt idx="1007">
                  <c:v>600000.0</c:v>
                </c:pt>
                <c:pt idx="1008">
                  <c:v>600000.0</c:v>
                </c:pt>
                <c:pt idx="1009">
                  <c:v>600000.0</c:v>
                </c:pt>
                <c:pt idx="1010">
                  <c:v>600223.0</c:v>
                </c:pt>
                <c:pt idx="1011">
                  <c:v>600759.0</c:v>
                </c:pt>
                <c:pt idx="1012">
                  <c:v>604973.0</c:v>
                </c:pt>
                <c:pt idx="1013">
                  <c:v>606608.0</c:v>
                </c:pt>
                <c:pt idx="1014">
                  <c:v>610819.0</c:v>
                </c:pt>
                <c:pt idx="1015">
                  <c:v>614954.0</c:v>
                </c:pt>
                <c:pt idx="1016">
                  <c:v>615590.0</c:v>
                </c:pt>
                <c:pt idx="1017">
                  <c:v>621265.0</c:v>
                </c:pt>
                <c:pt idx="1018">
                  <c:v>623035.0</c:v>
                </c:pt>
                <c:pt idx="1019">
                  <c:v>625000.0</c:v>
                </c:pt>
                <c:pt idx="1020">
                  <c:v>628761.0</c:v>
                </c:pt>
                <c:pt idx="1021">
                  <c:v>635003.0</c:v>
                </c:pt>
                <c:pt idx="1022">
                  <c:v>637532.0</c:v>
                </c:pt>
                <c:pt idx="1023">
                  <c:v>637532.0</c:v>
                </c:pt>
                <c:pt idx="1024">
                  <c:v>638620.0</c:v>
                </c:pt>
                <c:pt idx="1025">
                  <c:v>642753.0</c:v>
                </c:pt>
                <c:pt idx="1026">
                  <c:v>643881.0</c:v>
                </c:pt>
                <c:pt idx="1027">
                  <c:v>646851.0</c:v>
                </c:pt>
                <c:pt idx="1028">
                  <c:v>647000.0</c:v>
                </c:pt>
                <c:pt idx="1029">
                  <c:v>650000.0</c:v>
                </c:pt>
                <c:pt idx="1030">
                  <c:v>650000.0</c:v>
                </c:pt>
                <c:pt idx="1031">
                  <c:v>650000.0</c:v>
                </c:pt>
                <c:pt idx="1032">
                  <c:v>650000.0</c:v>
                </c:pt>
                <c:pt idx="1033">
                  <c:v>650000.0</c:v>
                </c:pt>
                <c:pt idx="1034">
                  <c:v>650000.0</c:v>
                </c:pt>
                <c:pt idx="1035">
                  <c:v>650000.0</c:v>
                </c:pt>
                <c:pt idx="1036">
                  <c:v>650000.0</c:v>
                </c:pt>
                <c:pt idx="1037">
                  <c:v>652255.0</c:v>
                </c:pt>
                <c:pt idx="1038">
                  <c:v>652493.0</c:v>
                </c:pt>
                <c:pt idx="1039">
                  <c:v>653077.0</c:v>
                </c:pt>
                <c:pt idx="1040">
                  <c:v>659788.0</c:v>
                </c:pt>
                <c:pt idx="1041">
                  <c:v>667235.0</c:v>
                </c:pt>
                <c:pt idx="1042">
                  <c:v>670156.0</c:v>
                </c:pt>
                <c:pt idx="1043">
                  <c:v>670387.0</c:v>
                </c:pt>
                <c:pt idx="1044">
                  <c:v>671361.0</c:v>
                </c:pt>
                <c:pt idx="1045">
                  <c:v>672000.0</c:v>
                </c:pt>
                <c:pt idx="1046">
                  <c:v>673378.0</c:v>
                </c:pt>
                <c:pt idx="1047">
                  <c:v>674472.0</c:v>
                </c:pt>
                <c:pt idx="1048">
                  <c:v>675000.0</c:v>
                </c:pt>
                <c:pt idx="1049">
                  <c:v>675000.0</c:v>
                </c:pt>
                <c:pt idx="1050">
                  <c:v>675000.0</c:v>
                </c:pt>
                <c:pt idx="1051">
                  <c:v>685000.0</c:v>
                </c:pt>
                <c:pt idx="1052">
                  <c:v>686784.0</c:v>
                </c:pt>
                <c:pt idx="1053">
                  <c:v>689738.0</c:v>
                </c:pt>
                <c:pt idx="1054">
                  <c:v>697310.0</c:v>
                </c:pt>
                <c:pt idx="1055">
                  <c:v>698587.0</c:v>
                </c:pt>
                <c:pt idx="1056">
                  <c:v>699104.0</c:v>
                </c:pt>
                <c:pt idx="1057">
                  <c:v>700000.0</c:v>
                </c:pt>
                <c:pt idx="1058">
                  <c:v>700000.0</c:v>
                </c:pt>
                <c:pt idx="1059">
                  <c:v>700000.0</c:v>
                </c:pt>
                <c:pt idx="1060">
                  <c:v>700000.0</c:v>
                </c:pt>
                <c:pt idx="1061">
                  <c:v>700250.0</c:v>
                </c:pt>
                <c:pt idx="1062">
                  <c:v>703737.0</c:v>
                </c:pt>
                <c:pt idx="1063">
                  <c:v>721736.0</c:v>
                </c:pt>
                <c:pt idx="1064">
                  <c:v>725000.0</c:v>
                </c:pt>
                <c:pt idx="1065">
                  <c:v>726000.0</c:v>
                </c:pt>
                <c:pt idx="1066">
                  <c:v>729916.0</c:v>
                </c:pt>
                <c:pt idx="1067">
                  <c:v>733195.0</c:v>
                </c:pt>
                <c:pt idx="1068">
                  <c:v>733793.0</c:v>
                </c:pt>
                <c:pt idx="1069">
                  <c:v>742223.0</c:v>
                </c:pt>
                <c:pt idx="1070">
                  <c:v>742996.0</c:v>
                </c:pt>
                <c:pt idx="1071">
                  <c:v>743331.0</c:v>
                </c:pt>
                <c:pt idx="1072">
                  <c:v>743550.0</c:v>
                </c:pt>
                <c:pt idx="1073">
                  <c:v>744703.0</c:v>
                </c:pt>
                <c:pt idx="1074">
                  <c:v>744844.0</c:v>
                </c:pt>
                <c:pt idx="1075">
                  <c:v>750000.0</c:v>
                </c:pt>
                <c:pt idx="1076">
                  <c:v>750000.0</c:v>
                </c:pt>
                <c:pt idx="1077">
                  <c:v>750000.0</c:v>
                </c:pt>
                <c:pt idx="1078">
                  <c:v>750000.0</c:v>
                </c:pt>
                <c:pt idx="1079">
                  <c:v>750000.0</c:v>
                </c:pt>
                <c:pt idx="1080">
                  <c:v>750000.0</c:v>
                </c:pt>
                <c:pt idx="1081">
                  <c:v>750000.0</c:v>
                </c:pt>
                <c:pt idx="1082">
                  <c:v>750000.0</c:v>
                </c:pt>
                <c:pt idx="1083">
                  <c:v>750000.0</c:v>
                </c:pt>
                <c:pt idx="1084">
                  <c:v>750000.0</c:v>
                </c:pt>
                <c:pt idx="1085">
                  <c:v>750000.0</c:v>
                </c:pt>
                <c:pt idx="1086">
                  <c:v>750000.0</c:v>
                </c:pt>
                <c:pt idx="1087">
                  <c:v>750000.0</c:v>
                </c:pt>
                <c:pt idx="1088">
                  <c:v>750000.0</c:v>
                </c:pt>
                <c:pt idx="1089">
                  <c:v>750000.0</c:v>
                </c:pt>
                <c:pt idx="1090">
                  <c:v>750000.0</c:v>
                </c:pt>
                <c:pt idx="1091">
                  <c:v>750584.0</c:v>
                </c:pt>
                <c:pt idx="1092">
                  <c:v>750772.0</c:v>
                </c:pt>
                <c:pt idx="1093">
                  <c:v>751872.0</c:v>
                </c:pt>
                <c:pt idx="1094">
                  <c:v>752332.0</c:v>
                </c:pt>
                <c:pt idx="1095">
                  <c:v>753624.0</c:v>
                </c:pt>
                <c:pt idx="1096">
                  <c:v>758910.0</c:v>
                </c:pt>
                <c:pt idx="1097">
                  <c:v>760000.0</c:v>
                </c:pt>
                <c:pt idx="1098">
                  <c:v>762476.0</c:v>
                </c:pt>
                <c:pt idx="1099">
                  <c:v>768112.0</c:v>
                </c:pt>
                <c:pt idx="1100">
                  <c:v>768794.0</c:v>
                </c:pt>
                <c:pt idx="1101">
                  <c:v>775000.0</c:v>
                </c:pt>
                <c:pt idx="1102">
                  <c:v>785194.0</c:v>
                </c:pt>
                <c:pt idx="1103">
                  <c:v>791000.0</c:v>
                </c:pt>
                <c:pt idx="1104">
                  <c:v>792216.0</c:v>
                </c:pt>
                <c:pt idx="1105">
                  <c:v>797170.0</c:v>
                </c:pt>
                <c:pt idx="1106">
                  <c:v>798160.0</c:v>
                </c:pt>
                <c:pt idx="1107">
                  <c:v>798408.0</c:v>
                </c:pt>
                <c:pt idx="1108">
                  <c:v>799221.0</c:v>
                </c:pt>
                <c:pt idx="1109">
                  <c:v>799673.0</c:v>
                </c:pt>
                <c:pt idx="1110">
                  <c:v>799759.0</c:v>
                </c:pt>
                <c:pt idx="1111">
                  <c:v>799825.0</c:v>
                </c:pt>
                <c:pt idx="1112">
                  <c:v>800000.0</c:v>
                </c:pt>
                <c:pt idx="1113">
                  <c:v>800000.0</c:v>
                </c:pt>
                <c:pt idx="1114">
                  <c:v>800000.0</c:v>
                </c:pt>
                <c:pt idx="1115">
                  <c:v>800000.0</c:v>
                </c:pt>
                <c:pt idx="1116">
                  <c:v>800000.0</c:v>
                </c:pt>
                <c:pt idx="1117">
                  <c:v>800000.0</c:v>
                </c:pt>
                <c:pt idx="1118">
                  <c:v>800000.0</c:v>
                </c:pt>
                <c:pt idx="1119">
                  <c:v>800000.0</c:v>
                </c:pt>
                <c:pt idx="1120">
                  <c:v>801808.0</c:v>
                </c:pt>
                <c:pt idx="1121">
                  <c:v>809467.0</c:v>
                </c:pt>
                <c:pt idx="1122">
                  <c:v>818471.0</c:v>
                </c:pt>
                <c:pt idx="1123">
                  <c:v>820465.0</c:v>
                </c:pt>
                <c:pt idx="1124">
                  <c:v>828653.0</c:v>
                </c:pt>
                <c:pt idx="1125">
                  <c:v>831395.0</c:v>
                </c:pt>
                <c:pt idx="1126">
                  <c:v>832969.0</c:v>
                </c:pt>
                <c:pt idx="1127">
                  <c:v>837355.0</c:v>
                </c:pt>
                <c:pt idx="1128">
                  <c:v>840000.0</c:v>
                </c:pt>
                <c:pt idx="1129">
                  <c:v>840000.0</c:v>
                </c:pt>
                <c:pt idx="1130">
                  <c:v>840000.0</c:v>
                </c:pt>
                <c:pt idx="1131">
                  <c:v>850000.0</c:v>
                </c:pt>
                <c:pt idx="1132">
                  <c:v>850000.0</c:v>
                </c:pt>
                <c:pt idx="1133">
                  <c:v>850000.0</c:v>
                </c:pt>
                <c:pt idx="1134">
                  <c:v>850000.0</c:v>
                </c:pt>
                <c:pt idx="1135">
                  <c:v>855766.0</c:v>
                </c:pt>
                <c:pt idx="1136">
                  <c:v>871202.0</c:v>
                </c:pt>
                <c:pt idx="1137">
                  <c:v>871845.0</c:v>
                </c:pt>
                <c:pt idx="1138">
                  <c:v>879000.0</c:v>
                </c:pt>
                <c:pt idx="1139">
                  <c:v>879810.0</c:v>
                </c:pt>
                <c:pt idx="1140">
                  <c:v>881000.0</c:v>
                </c:pt>
                <c:pt idx="1141">
                  <c:v>883200.0</c:v>
                </c:pt>
                <c:pt idx="1142">
                  <c:v>884417.0</c:v>
                </c:pt>
                <c:pt idx="1143">
                  <c:v>885000.0</c:v>
                </c:pt>
                <c:pt idx="1144">
                  <c:v>885130.0</c:v>
                </c:pt>
                <c:pt idx="1145">
                  <c:v>886381.0</c:v>
                </c:pt>
                <c:pt idx="1146">
                  <c:v>888638.0</c:v>
                </c:pt>
                <c:pt idx="1147">
                  <c:v>892500.0</c:v>
                </c:pt>
                <c:pt idx="1148">
                  <c:v>899021.0</c:v>
                </c:pt>
                <c:pt idx="1149">
                  <c:v>899875.0</c:v>
                </c:pt>
                <c:pt idx="1150">
                  <c:v>900000.0</c:v>
                </c:pt>
                <c:pt idx="1151">
                  <c:v>900000.0</c:v>
                </c:pt>
                <c:pt idx="1152">
                  <c:v>900000.0</c:v>
                </c:pt>
                <c:pt idx="1153">
                  <c:v>900000.0</c:v>
                </c:pt>
                <c:pt idx="1154">
                  <c:v>900000.0</c:v>
                </c:pt>
                <c:pt idx="1155">
                  <c:v>900000.0</c:v>
                </c:pt>
                <c:pt idx="1156">
                  <c:v>900000.0</c:v>
                </c:pt>
                <c:pt idx="1157">
                  <c:v>900488.0</c:v>
                </c:pt>
                <c:pt idx="1158">
                  <c:v>900900.0</c:v>
                </c:pt>
                <c:pt idx="1159">
                  <c:v>910000.0</c:v>
                </c:pt>
                <c:pt idx="1160">
                  <c:v>911500.0</c:v>
                </c:pt>
                <c:pt idx="1161">
                  <c:v>911500.0</c:v>
                </c:pt>
                <c:pt idx="1162">
                  <c:v>920000.0</c:v>
                </c:pt>
                <c:pt idx="1163">
                  <c:v>922000.0</c:v>
                </c:pt>
                <c:pt idx="1164">
                  <c:v>925111.0</c:v>
                </c:pt>
                <c:pt idx="1165">
                  <c:v>931137.0</c:v>
                </c:pt>
                <c:pt idx="1166">
                  <c:v>933529.0</c:v>
                </c:pt>
                <c:pt idx="1167">
                  <c:v>937088.0</c:v>
                </c:pt>
                <c:pt idx="1168">
                  <c:v>940148.0</c:v>
                </c:pt>
                <c:pt idx="1169">
                  <c:v>942527.0</c:v>
                </c:pt>
                <c:pt idx="1170">
                  <c:v>945261.0</c:v>
                </c:pt>
                <c:pt idx="1171">
                  <c:v>950000.0</c:v>
                </c:pt>
                <c:pt idx="1172">
                  <c:v>950000.0</c:v>
                </c:pt>
                <c:pt idx="1173">
                  <c:v>950000.0</c:v>
                </c:pt>
                <c:pt idx="1174">
                  <c:v>950548.0</c:v>
                </c:pt>
                <c:pt idx="1175">
                  <c:v>951293.0</c:v>
                </c:pt>
                <c:pt idx="1176">
                  <c:v>953184.0</c:v>
                </c:pt>
                <c:pt idx="1177">
                  <c:v>959116.0</c:v>
                </c:pt>
                <c:pt idx="1178">
                  <c:v>959373.0</c:v>
                </c:pt>
                <c:pt idx="1179">
                  <c:v>959477.0</c:v>
                </c:pt>
                <c:pt idx="1180">
                  <c:v>959989.0</c:v>
                </c:pt>
                <c:pt idx="1181">
                  <c:v>960000.0</c:v>
                </c:pt>
                <c:pt idx="1182">
                  <c:v>960000.0</c:v>
                </c:pt>
                <c:pt idx="1183">
                  <c:v>965190.0</c:v>
                </c:pt>
                <c:pt idx="1184">
                  <c:v>965738.0</c:v>
                </c:pt>
                <c:pt idx="1185">
                  <c:v>971421.0</c:v>
                </c:pt>
                <c:pt idx="1186">
                  <c:v>973166.0</c:v>
                </c:pt>
                <c:pt idx="1187">
                  <c:v>974941.0</c:v>
                </c:pt>
                <c:pt idx="1188">
                  <c:v>975000.0</c:v>
                </c:pt>
                <c:pt idx="1189">
                  <c:v>978105.0</c:v>
                </c:pt>
                <c:pt idx="1190">
                  <c:v>979000.0</c:v>
                </c:pt>
                <c:pt idx="1191">
                  <c:v>981000.0</c:v>
                </c:pt>
                <c:pt idx="1192">
                  <c:v>984559.0</c:v>
                </c:pt>
                <c:pt idx="1193">
                  <c:v>986452.0</c:v>
                </c:pt>
                <c:pt idx="1194">
                  <c:v>987000.0</c:v>
                </c:pt>
                <c:pt idx="1195">
                  <c:v>987579.0</c:v>
                </c:pt>
                <c:pt idx="1196">
                  <c:v>988320.0</c:v>
                </c:pt>
                <c:pt idx="1197">
                  <c:v>989319.0</c:v>
                </c:pt>
                <c:pt idx="1198">
                  <c:v>989929.0</c:v>
                </c:pt>
                <c:pt idx="1199">
                  <c:v>992800.0</c:v>
                </c:pt>
                <c:pt idx="1200">
                  <c:v>993219.0</c:v>
                </c:pt>
                <c:pt idx="1201">
                  <c:v>993317.0</c:v>
                </c:pt>
                <c:pt idx="1202">
                  <c:v>996185.0</c:v>
                </c:pt>
                <c:pt idx="1203">
                  <c:v>997500.0</c:v>
                </c:pt>
                <c:pt idx="1204">
                  <c:v>997614.0</c:v>
                </c:pt>
                <c:pt idx="1205">
                  <c:v>998150.0</c:v>
                </c:pt>
                <c:pt idx="1206">
                  <c:v>998221.0</c:v>
                </c:pt>
                <c:pt idx="1207">
                  <c:v>999406.0</c:v>
                </c:pt>
                <c:pt idx="1208">
                  <c:v>999566.0</c:v>
                </c:pt>
                <c:pt idx="1209">
                  <c:v>999698.0</c:v>
                </c:pt>
                <c:pt idx="1210">
                  <c:v>999795.0</c:v>
                </c:pt>
                <c:pt idx="1211">
                  <c:v>999900.0</c:v>
                </c:pt>
                <c:pt idx="1212">
                  <c:v>1.0E6</c:v>
                </c:pt>
                <c:pt idx="1213">
                  <c:v>1.0E6</c:v>
                </c:pt>
                <c:pt idx="1214">
                  <c:v>1.0E6</c:v>
                </c:pt>
                <c:pt idx="1215">
                  <c:v>1.0E6</c:v>
                </c:pt>
                <c:pt idx="1216">
                  <c:v>1.0E6</c:v>
                </c:pt>
                <c:pt idx="1217">
                  <c:v>1.0E6</c:v>
                </c:pt>
                <c:pt idx="1218">
                  <c:v>1.0E6</c:v>
                </c:pt>
                <c:pt idx="1219">
                  <c:v>1.0E6</c:v>
                </c:pt>
                <c:pt idx="1220">
                  <c:v>1.0E6</c:v>
                </c:pt>
                <c:pt idx="1221">
                  <c:v>1.0E6</c:v>
                </c:pt>
                <c:pt idx="1222">
                  <c:v>1.0E6</c:v>
                </c:pt>
                <c:pt idx="1223">
                  <c:v>1.0E6</c:v>
                </c:pt>
                <c:pt idx="1224">
                  <c:v>1.0E6</c:v>
                </c:pt>
                <c:pt idx="1225">
                  <c:v>1.0E6</c:v>
                </c:pt>
                <c:pt idx="1226">
                  <c:v>1.0E6</c:v>
                </c:pt>
                <c:pt idx="1227">
                  <c:v>1.0E6</c:v>
                </c:pt>
                <c:pt idx="1228">
                  <c:v>1.0E6</c:v>
                </c:pt>
                <c:pt idx="1229">
                  <c:v>1.0E6</c:v>
                </c:pt>
                <c:pt idx="1230">
                  <c:v>1.0E6</c:v>
                </c:pt>
                <c:pt idx="1231">
                  <c:v>1.0E6</c:v>
                </c:pt>
                <c:pt idx="1232">
                  <c:v>1.0E6</c:v>
                </c:pt>
                <c:pt idx="1233">
                  <c:v>1.000001E6</c:v>
                </c:pt>
                <c:pt idx="1234">
                  <c:v>1.000002E6</c:v>
                </c:pt>
                <c:pt idx="1235">
                  <c:v>1.00033E6</c:v>
                </c:pt>
                <c:pt idx="1236">
                  <c:v>1.000561E6</c:v>
                </c:pt>
                <c:pt idx="1237">
                  <c:v>1.001363E6</c:v>
                </c:pt>
                <c:pt idx="1238">
                  <c:v>1.002E6</c:v>
                </c:pt>
                <c:pt idx="1239">
                  <c:v>1.004719E6</c:v>
                </c:pt>
                <c:pt idx="1240">
                  <c:v>1.021E6</c:v>
                </c:pt>
                <c:pt idx="1241">
                  <c:v>1.038029E6</c:v>
                </c:pt>
                <c:pt idx="1242">
                  <c:v>1.047928E6</c:v>
                </c:pt>
                <c:pt idx="1243">
                  <c:v>1.05315E6</c:v>
                </c:pt>
                <c:pt idx="1244">
                  <c:v>1.054143E6</c:v>
                </c:pt>
                <c:pt idx="1245">
                  <c:v>1.058313E6</c:v>
                </c:pt>
                <c:pt idx="1246">
                  <c:v>1.06828E6</c:v>
                </c:pt>
                <c:pt idx="1247">
                  <c:v>1.070243E6</c:v>
                </c:pt>
                <c:pt idx="1248">
                  <c:v>1.0764E6</c:v>
                </c:pt>
                <c:pt idx="1249">
                  <c:v>1.07796E6</c:v>
                </c:pt>
                <c:pt idx="1250">
                  <c:v>1.095E6</c:v>
                </c:pt>
                <c:pt idx="1251">
                  <c:v>1.099687E6</c:v>
                </c:pt>
                <c:pt idx="1252">
                  <c:v>1.1E6</c:v>
                </c:pt>
                <c:pt idx="1253">
                  <c:v>1.1E6</c:v>
                </c:pt>
                <c:pt idx="1254">
                  <c:v>1.1E6</c:v>
                </c:pt>
                <c:pt idx="1255">
                  <c:v>1.11125E6</c:v>
                </c:pt>
                <c:pt idx="1256">
                  <c:v>1.112E6</c:v>
                </c:pt>
                <c:pt idx="1257">
                  <c:v>1.116E6</c:v>
                </c:pt>
                <c:pt idx="1258">
                  <c:v>1.118424E6</c:v>
                </c:pt>
                <c:pt idx="1259">
                  <c:v>1.123216E6</c:v>
                </c:pt>
                <c:pt idx="1260">
                  <c:v>1.12527E6</c:v>
                </c:pt>
                <c:pt idx="1261">
                  <c:v>1.13E6</c:v>
                </c:pt>
                <c:pt idx="1262">
                  <c:v>1.137632E6</c:v>
                </c:pt>
                <c:pt idx="1263">
                  <c:v>1.144856E6</c:v>
                </c:pt>
                <c:pt idx="1264">
                  <c:v>1.15E6</c:v>
                </c:pt>
                <c:pt idx="1265">
                  <c:v>1.153442E6</c:v>
                </c:pt>
                <c:pt idx="1266">
                  <c:v>1.159989E6</c:v>
                </c:pt>
                <c:pt idx="1267">
                  <c:v>1.163695E6</c:v>
                </c:pt>
                <c:pt idx="1268">
                  <c:v>1.168734E6</c:v>
                </c:pt>
                <c:pt idx="1269">
                  <c:v>1.172327E6</c:v>
                </c:pt>
                <c:pt idx="1270">
                  <c:v>1.175E6</c:v>
                </c:pt>
                <c:pt idx="1271">
                  <c:v>1.17977E6</c:v>
                </c:pt>
                <c:pt idx="1272">
                  <c:v>1.181375E6</c:v>
                </c:pt>
                <c:pt idx="1273">
                  <c:v>1.189756E6</c:v>
                </c:pt>
                <c:pt idx="1274">
                  <c:v>1.194E6</c:v>
                </c:pt>
                <c:pt idx="1275">
                  <c:v>1.195639E6</c:v>
                </c:pt>
                <c:pt idx="1276">
                  <c:v>1.2E6</c:v>
                </c:pt>
                <c:pt idx="1277">
                  <c:v>1.2E6</c:v>
                </c:pt>
                <c:pt idx="1278">
                  <c:v>1.2E6</c:v>
                </c:pt>
                <c:pt idx="1279">
                  <c:v>1.2E6</c:v>
                </c:pt>
                <c:pt idx="1280">
                  <c:v>1.2E6</c:v>
                </c:pt>
                <c:pt idx="1281">
                  <c:v>1.2E6</c:v>
                </c:pt>
                <c:pt idx="1282">
                  <c:v>1.2E6</c:v>
                </c:pt>
                <c:pt idx="1283">
                  <c:v>1.200007E6</c:v>
                </c:pt>
                <c:pt idx="1284">
                  <c:v>1.2056E6</c:v>
                </c:pt>
                <c:pt idx="1285">
                  <c:v>1.2218E6</c:v>
                </c:pt>
                <c:pt idx="1286">
                  <c:v>1.224953E6</c:v>
                </c:pt>
                <c:pt idx="1287">
                  <c:v>1.229467E6</c:v>
                </c:pt>
                <c:pt idx="1288">
                  <c:v>1.22973E6</c:v>
                </c:pt>
                <c:pt idx="1289">
                  <c:v>1.233281E6</c:v>
                </c:pt>
                <c:pt idx="1290">
                  <c:v>1.235787E6</c:v>
                </c:pt>
                <c:pt idx="1291">
                  <c:v>1.243039E6</c:v>
                </c:pt>
                <c:pt idx="1292">
                  <c:v>1.245813E6</c:v>
                </c:pt>
                <c:pt idx="1293">
                  <c:v>1.24904E6</c:v>
                </c:pt>
                <c:pt idx="1294">
                  <c:v>1.25E6</c:v>
                </c:pt>
                <c:pt idx="1295">
                  <c:v>1.25E6</c:v>
                </c:pt>
                <c:pt idx="1296">
                  <c:v>1.254E6</c:v>
                </c:pt>
                <c:pt idx="1297">
                  <c:v>1.25542E6</c:v>
                </c:pt>
                <c:pt idx="1298">
                  <c:v>1.25542E6</c:v>
                </c:pt>
                <c:pt idx="1299">
                  <c:v>1.257615E6</c:v>
                </c:pt>
                <c:pt idx="1300">
                  <c:v>1.261087E6</c:v>
                </c:pt>
                <c:pt idx="1301">
                  <c:v>1.2714E6</c:v>
                </c:pt>
                <c:pt idx="1302">
                  <c:v>1.277648E6</c:v>
                </c:pt>
                <c:pt idx="1303">
                  <c:v>1.293E6</c:v>
                </c:pt>
                <c:pt idx="1304">
                  <c:v>1.293904E6</c:v>
                </c:pt>
                <c:pt idx="1305">
                  <c:v>1.3E6</c:v>
                </c:pt>
                <c:pt idx="1306">
                  <c:v>1.3E6</c:v>
                </c:pt>
                <c:pt idx="1307">
                  <c:v>1.30001E6</c:v>
                </c:pt>
                <c:pt idx="1308">
                  <c:v>1.30392E6</c:v>
                </c:pt>
                <c:pt idx="1309">
                  <c:v>1.307738E6</c:v>
                </c:pt>
                <c:pt idx="1310">
                  <c:v>1.309409E6</c:v>
                </c:pt>
                <c:pt idx="1311">
                  <c:v>1.3125E6</c:v>
                </c:pt>
                <c:pt idx="1312">
                  <c:v>1.348323E6</c:v>
                </c:pt>
                <c:pt idx="1313">
                  <c:v>1.35E6</c:v>
                </c:pt>
                <c:pt idx="1314">
                  <c:v>1.357229E6</c:v>
                </c:pt>
                <c:pt idx="1315">
                  <c:v>1.365117E6</c:v>
                </c:pt>
                <c:pt idx="1316">
                  <c:v>1.365913E6</c:v>
                </c:pt>
                <c:pt idx="1317">
                  <c:v>1.37E6</c:v>
                </c:pt>
                <c:pt idx="1318">
                  <c:v>1.396639E6</c:v>
                </c:pt>
                <c:pt idx="1319">
                  <c:v>1.397601E6</c:v>
                </c:pt>
                <c:pt idx="1320">
                  <c:v>1.4E6</c:v>
                </c:pt>
                <c:pt idx="1321">
                  <c:v>1.418622E6</c:v>
                </c:pt>
                <c:pt idx="1322">
                  <c:v>1.42E6</c:v>
                </c:pt>
                <c:pt idx="1323">
                  <c:v>1.422627E6</c:v>
                </c:pt>
                <c:pt idx="1324">
                  <c:v>1.425E6</c:v>
                </c:pt>
                <c:pt idx="1325">
                  <c:v>1.439E6</c:v>
                </c:pt>
                <c:pt idx="1326">
                  <c:v>1.439034E6</c:v>
                </c:pt>
                <c:pt idx="1327">
                  <c:v>1.44E6</c:v>
                </c:pt>
                <c:pt idx="1328">
                  <c:v>1.44059E6</c:v>
                </c:pt>
                <c:pt idx="1329">
                  <c:v>1.445269E6</c:v>
                </c:pt>
                <c:pt idx="1330">
                  <c:v>1.449039E6</c:v>
                </c:pt>
                <c:pt idx="1331">
                  <c:v>1.453832E6</c:v>
                </c:pt>
                <c:pt idx="1332">
                  <c:v>1.463346E6</c:v>
                </c:pt>
                <c:pt idx="1333">
                  <c:v>1.464667E6</c:v>
                </c:pt>
                <c:pt idx="1334">
                  <c:v>1.465E6</c:v>
                </c:pt>
                <c:pt idx="1335">
                  <c:v>1.465525E6</c:v>
                </c:pt>
                <c:pt idx="1336">
                  <c:v>1.466983E6</c:v>
                </c:pt>
                <c:pt idx="1337">
                  <c:v>1.470457E6</c:v>
                </c:pt>
                <c:pt idx="1338">
                  <c:v>1.475261E6</c:v>
                </c:pt>
                <c:pt idx="1339">
                  <c:v>1.486321E6</c:v>
                </c:pt>
                <c:pt idx="1340">
                  <c:v>1.498063E6</c:v>
                </c:pt>
                <c:pt idx="1341">
                  <c:v>1.5E6</c:v>
                </c:pt>
                <c:pt idx="1342">
                  <c:v>1.5E6</c:v>
                </c:pt>
                <c:pt idx="1343">
                  <c:v>1.5E6</c:v>
                </c:pt>
                <c:pt idx="1344">
                  <c:v>1.5E6</c:v>
                </c:pt>
                <c:pt idx="1345">
                  <c:v>1.5E6</c:v>
                </c:pt>
                <c:pt idx="1346">
                  <c:v>1.5E6</c:v>
                </c:pt>
                <c:pt idx="1347">
                  <c:v>1.5E6</c:v>
                </c:pt>
                <c:pt idx="1348">
                  <c:v>1.5E6</c:v>
                </c:pt>
                <c:pt idx="1349">
                  <c:v>1.5E6</c:v>
                </c:pt>
                <c:pt idx="1350">
                  <c:v>1.5E6</c:v>
                </c:pt>
                <c:pt idx="1351">
                  <c:v>1.5E6</c:v>
                </c:pt>
                <c:pt idx="1352">
                  <c:v>1.5E6</c:v>
                </c:pt>
                <c:pt idx="1353">
                  <c:v>1.5E6</c:v>
                </c:pt>
                <c:pt idx="1354">
                  <c:v>1.500003E6</c:v>
                </c:pt>
                <c:pt idx="1355">
                  <c:v>1.500055E6</c:v>
                </c:pt>
                <c:pt idx="1356">
                  <c:v>1.500596E6</c:v>
                </c:pt>
                <c:pt idx="1357">
                  <c:v>1.501431E6</c:v>
                </c:pt>
                <c:pt idx="1358">
                  <c:v>1.5019E6</c:v>
                </c:pt>
                <c:pt idx="1359">
                  <c:v>1.508882E6</c:v>
                </c:pt>
                <c:pt idx="1360">
                  <c:v>1.511578E6</c:v>
                </c:pt>
                <c:pt idx="1361">
                  <c:v>1.511927E6</c:v>
                </c:pt>
                <c:pt idx="1362">
                  <c:v>1.521971E6</c:v>
                </c:pt>
                <c:pt idx="1363">
                  <c:v>1.540002E6</c:v>
                </c:pt>
                <c:pt idx="1364">
                  <c:v>1.541091E6</c:v>
                </c:pt>
                <c:pt idx="1365">
                  <c:v>1.544776E6</c:v>
                </c:pt>
                <c:pt idx="1366">
                  <c:v>1.55016E6</c:v>
                </c:pt>
                <c:pt idx="1367">
                  <c:v>1.557098E6</c:v>
                </c:pt>
                <c:pt idx="1368">
                  <c:v>1.557444E6</c:v>
                </c:pt>
                <c:pt idx="1369">
                  <c:v>1.57E6</c:v>
                </c:pt>
                <c:pt idx="1370">
                  <c:v>1.57281E6</c:v>
                </c:pt>
                <c:pt idx="1371">
                  <c:v>1.576958E6</c:v>
                </c:pt>
                <c:pt idx="1372">
                  <c:v>1.577725E6</c:v>
                </c:pt>
                <c:pt idx="1373">
                  <c:v>1.579999E6</c:v>
                </c:pt>
                <c:pt idx="1374">
                  <c:v>1.590031E6</c:v>
                </c:pt>
                <c:pt idx="1375">
                  <c:v>1.596E6</c:v>
                </c:pt>
                <c:pt idx="1376">
                  <c:v>1.6E6</c:v>
                </c:pt>
                <c:pt idx="1377">
                  <c:v>1.6E6</c:v>
                </c:pt>
                <c:pt idx="1378">
                  <c:v>1.6E6</c:v>
                </c:pt>
                <c:pt idx="1379">
                  <c:v>1.60238E6</c:v>
                </c:pt>
                <c:pt idx="1380">
                  <c:v>1.603E6</c:v>
                </c:pt>
                <c:pt idx="1381">
                  <c:v>1.6035E6</c:v>
                </c:pt>
                <c:pt idx="1382">
                  <c:v>1.605669E6</c:v>
                </c:pt>
                <c:pt idx="1383">
                  <c:v>1.612877E6</c:v>
                </c:pt>
                <c:pt idx="1384">
                  <c:v>1.616616E6</c:v>
                </c:pt>
                <c:pt idx="1385">
                  <c:v>1.619E6</c:v>
                </c:pt>
                <c:pt idx="1386">
                  <c:v>1.631E6</c:v>
                </c:pt>
                <c:pt idx="1387">
                  <c:v>1.635665E6</c:v>
                </c:pt>
                <c:pt idx="1388">
                  <c:v>1.64041E6</c:v>
                </c:pt>
                <c:pt idx="1389">
                  <c:v>1.65934E6</c:v>
                </c:pt>
                <c:pt idx="1390">
                  <c:v>1.66311E6</c:v>
                </c:pt>
                <c:pt idx="1391">
                  <c:v>1.680829E6</c:v>
                </c:pt>
                <c:pt idx="1392">
                  <c:v>1.683935E6</c:v>
                </c:pt>
                <c:pt idx="1393">
                  <c:v>1.694E6</c:v>
                </c:pt>
                <c:pt idx="1394">
                  <c:v>1.694E6</c:v>
                </c:pt>
                <c:pt idx="1395">
                  <c:v>1.69689E6</c:v>
                </c:pt>
                <c:pt idx="1396">
                  <c:v>1.697978E6</c:v>
                </c:pt>
                <c:pt idx="1397">
                  <c:v>1.7E6</c:v>
                </c:pt>
                <c:pt idx="1398">
                  <c:v>1.700011E6</c:v>
                </c:pt>
                <c:pt idx="1399">
                  <c:v>1.715073E6</c:v>
                </c:pt>
                <c:pt idx="1400">
                  <c:v>1.71964E6</c:v>
                </c:pt>
                <c:pt idx="1401">
                  <c:v>1.726129E6</c:v>
                </c:pt>
                <c:pt idx="1402">
                  <c:v>1.729844E6</c:v>
                </c:pt>
                <c:pt idx="1403">
                  <c:v>1.7472E6</c:v>
                </c:pt>
                <c:pt idx="1404">
                  <c:v>1.747441E6</c:v>
                </c:pt>
                <c:pt idx="1405">
                  <c:v>1.748337E6</c:v>
                </c:pt>
                <c:pt idx="1406">
                  <c:v>1.74907E6</c:v>
                </c:pt>
                <c:pt idx="1407">
                  <c:v>1.75E6</c:v>
                </c:pt>
                <c:pt idx="1408">
                  <c:v>1.7527E6</c:v>
                </c:pt>
                <c:pt idx="1409">
                  <c:v>1.778E6</c:v>
                </c:pt>
                <c:pt idx="1410">
                  <c:v>1.779038E6</c:v>
                </c:pt>
                <c:pt idx="1411">
                  <c:v>1.784793E6</c:v>
                </c:pt>
                <c:pt idx="1412">
                  <c:v>1.798818E6</c:v>
                </c:pt>
                <c:pt idx="1413">
                  <c:v>1.8E6</c:v>
                </c:pt>
                <c:pt idx="1414">
                  <c:v>1.8E6</c:v>
                </c:pt>
                <c:pt idx="1415">
                  <c:v>1.8E6</c:v>
                </c:pt>
                <c:pt idx="1416">
                  <c:v>1.8E6</c:v>
                </c:pt>
                <c:pt idx="1417">
                  <c:v>1.8E6</c:v>
                </c:pt>
                <c:pt idx="1418">
                  <c:v>1.8E6</c:v>
                </c:pt>
                <c:pt idx="1419">
                  <c:v>1.800925E6</c:v>
                </c:pt>
                <c:pt idx="1420">
                  <c:v>1.81581E6</c:v>
                </c:pt>
                <c:pt idx="1421">
                  <c:v>1.819055E6</c:v>
                </c:pt>
                <c:pt idx="1422">
                  <c:v>1.84716E6</c:v>
                </c:pt>
                <c:pt idx="1423">
                  <c:v>1.849173E6</c:v>
                </c:pt>
                <c:pt idx="1424">
                  <c:v>1.86406E6</c:v>
                </c:pt>
                <c:pt idx="1425">
                  <c:v>1.88238E6</c:v>
                </c:pt>
                <c:pt idx="1426">
                  <c:v>1.894228E6</c:v>
                </c:pt>
                <c:pt idx="1427">
                  <c:v>1.9E6</c:v>
                </c:pt>
                <c:pt idx="1428">
                  <c:v>1.9E6</c:v>
                </c:pt>
                <c:pt idx="1429">
                  <c:v>1.903089E6</c:v>
                </c:pt>
                <c:pt idx="1430">
                  <c:v>1.925E6</c:v>
                </c:pt>
                <c:pt idx="1431">
                  <c:v>1.929E6</c:v>
                </c:pt>
                <c:pt idx="1432">
                  <c:v>1.935974E6</c:v>
                </c:pt>
                <c:pt idx="1433">
                  <c:v>1.93965E6</c:v>
                </c:pt>
                <c:pt idx="1434">
                  <c:v>1.957395E6</c:v>
                </c:pt>
                <c:pt idx="1435">
                  <c:v>1.9585E6</c:v>
                </c:pt>
                <c:pt idx="1436">
                  <c:v>1.9728E6</c:v>
                </c:pt>
                <c:pt idx="1437">
                  <c:v>1.975157E6</c:v>
                </c:pt>
                <c:pt idx="1438">
                  <c:v>1.975157E6</c:v>
                </c:pt>
                <c:pt idx="1439">
                  <c:v>1.980892E6</c:v>
                </c:pt>
                <c:pt idx="1440">
                  <c:v>1.981978E6</c:v>
                </c:pt>
                <c:pt idx="1441">
                  <c:v>1.9876E6</c:v>
                </c:pt>
                <c:pt idx="1442">
                  <c:v>1.98936E6</c:v>
                </c:pt>
                <c:pt idx="1443">
                  <c:v>1.995651E6</c:v>
                </c:pt>
                <c:pt idx="1444">
                  <c:v>1.999999E6</c:v>
                </c:pt>
                <c:pt idx="1445">
                  <c:v>2.0E6</c:v>
                </c:pt>
                <c:pt idx="1446">
                  <c:v>2.0E6</c:v>
                </c:pt>
                <c:pt idx="1447">
                  <c:v>2.0E6</c:v>
                </c:pt>
                <c:pt idx="1448">
                  <c:v>2.0E6</c:v>
                </c:pt>
                <c:pt idx="1449">
                  <c:v>2.0E6</c:v>
                </c:pt>
                <c:pt idx="1450">
                  <c:v>2.0E6</c:v>
                </c:pt>
                <c:pt idx="1451">
                  <c:v>2.0E6</c:v>
                </c:pt>
                <c:pt idx="1452">
                  <c:v>2.0E6</c:v>
                </c:pt>
                <c:pt idx="1453">
                  <c:v>2.0E6</c:v>
                </c:pt>
                <c:pt idx="1454">
                  <c:v>2.0E6</c:v>
                </c:pt>
                <c:pt idx="1455">
                  <c:v>2.0E6</c:v>
                </c:pt>
                <c:pt idx="1456">
                  <c:v>2.0E6</c:v>
                </c:pt>
                <c:pt idx="1457">
                  <c:v>2.0E6</c:v>
                </c:pt>
                <c:pt idx="1458">
                  <c:v>2.0E6</c:v>
                </c:pt>
                <c:pt idx="1459">
                  <c:v>2.0E6</c:v>
                </c:pt>
                <c:pt idx="1460">
                  <c:v>2.0E6</c:v>
                </c:pt>
                <c:pt idx="1461">
                  <c:v>2.002E6</c:v>
                </c:pt>
                <c:pt idx="1462">
                  <c:v>2.025622E6</c:v>
                </c:pt>
                <c:pt idx="1463">
                  <c:v>2.025892E6</c:v>
                </c:pt>
                <c:pt idx="1464">
                  <c:v>2.0335E6</c:v>
                </c:pt>
                <c:pt idx="1465">
                  <c:v>2.039526E6</c:v>
                </c:pt>
                <c:pt idx="1466">
                  <c:v>2.046674E6</c:v>
                </c:pt>
                <c:pt idx="1467">
                  <c:v>2.051058E6</c:v>
                </c:pt>
                <c:pt idx="1468">
                  <c:v>2.082401E6</c:v>
                </c:pt>
                <c:pt idx="1469">
                  <c:v>2.084567E6</c:v>
                </c:pt>
                <c:pt idx="1470">
                  <c:v>2.1E6</c:v>
                </c:pt>
                <c:pt idx="1471">
                  <c:v>2.1E6</c:v>
                </c:pt>
                <c:pt idx="1472">
                  <c:v>2.1E6</c:v>
                </c:pt>
                <c:pt idx="1473">
                  <c:v>2.101177E6</c:v>
                </c:pt>
                <c:pt idx="1474">
                  <c:v>2.110342E6</c:v>
                </c:pt>
                <c:pt idx="1475">
                  <c:v>2.11208E6</c:v>
                </c:pt>
                <c:pt idx="1476">
                  <c:v>2.119298E6</c:v>
                </c:pt>
                <c:pt idx="1477">
                  <c:v>2.1318E6</c:v>
                </c:pt>
                <c:pt idx="1478">
                  <c:v>2.14891E6</c:v>
                </c:pt>
                <c:pt idx="1479">
                  <c:v>2.14891E6</c:v>
                </c:pt>
                <c:pt idx="1480">
                  <c:v>2.156297E6</c:v>
                </c:pt>
                <c:pt idx="1481">
                  <c:v>2.173253E6</c:v>
                </c:pt>
                <c:pt idx="1482">
                  <c:v>2.184938E6</c:v>
                </c:pt>
                <c:pt idx="1483">
                  <c:v>2.192636E6</c:v>
                </c:pt>
                <c:pt idx="1484">
                  <c:v>2.210946E6</c:v>
                </c:pt>
                <c:pt idx="1485">
                  <c:v>2.217E6</c:v>
                </c:pt>
                <c:pt idx="1486">
                  <c:v>2.23753E6</c:v>
                </c:pt>
                <c:pt idx="1487">
                  <c:v>2.241989E6</c:v>
                </c:pt>
                <c:pt idx="1488">
                  <c:v>2.25E6</c:v>
                </c:pt>
                <c:pt idx="1489">
                  <c:v>2.268364E6</c:v>
                </c:pt>
                <c:pt idx="1490">
                  <c:v>2.274957E6</c:v>
                </c:pt>
                <c:pt idx="1491">
                  <c:v>2.296036E6</c:v>
                </c:pt>
                <c:pt idx="1492">
                  <c:v>2.3E6</c:v>
                </c:pt>
                <c:pt idx="1493">
                  <c:v>2.374065E6</c:v>
                </c:pt>
                <c:pt idx="1494">
                  <c:v>2.401202E6</c:v>
                </c:pt>
                <c:pt idx="1495">
                  <c:v>2.41576E6</c:v>
                </c:pt>
                <c:pt idx="1496">
                  <c:v>2.423203E6</c:v>
                </c:pt>
                <c:pt idx="1497">
                  <c:v>2.423679E6</c:v>
                </c:pt>
                <c:pt idx="1498">
                  <c:v>2.441915E6</c:v>
                </c:pt>
                <c:pt idx="1499">
                  <c:v>2.4465E6</c:v>
                </c:pt>
                <c:pt idx="1500">
                  <c:v>2.49043E6</c:v>
                </c:pt>
                <c:pt idx="1501">
                  <c:v>2.494277E6</c:v>
                </c:pt>
                <c:pt idx="1502">
                  <c:v>2.49921E6</c:v>
                </c:pt>
                <c:pt idx="1503">
                  <c:v>2.5E6</c:v>
                </c:pt>
                <c:pt idx="1504">
                  <c:v>2.5E6</c:v>
                </c:pt>
                <c:pt idx="1505">
                  <c:v>2.5E6</c:v>
                </c:pt>
                <c:pt idx="1506">
                  <c:v>2.5E6</c:v>
                </c:pt>
                <c:pt idx="1507">
                  <c:v>2.500169E6</c:v>
                </c:pt>
                <c:pt idx="1508">
                  <c:v>2.502146E6</c:v>
                </c:pt>
                <c:pt idx="1509">
                  <c:v>2.506116E6</c:v>
                </c:pt>
                <c:pt idx="1510">
                  <c:v>2.52E6</c:v>
                </c:pt>
                <c:pt idx="1511">
                  <c:v>2.52E6</c:v>
                </c:pt>
                <c:pt idx="1512">
                  <c:v>2.540301E6</c:v>
                </c:pt>
                <c:pt idx="1513">
                  <c:v>2.565641E6</c:v>
                </c:pt>
                <c:pt idx="1514">
                  <c:v>2.577857E6</c:v>
                </c:pt>
                <c:pt idx="1515">
                  <c:v>2.59728E6</c:v>
                </c:pt>
                <c:pt idx="1516">
                  <c:v>2.6E6</c:v>
                </c:pt>
                <c:pt idx="1517">
                  <c:v>2.605527E6</c:v>
                </c:pt>
                <c:pt idx="1518">
                  <c:v>2.61E6</c:v>
                </c:pt>
                <c:pt idx="1519">
                  <c:v>2.628713E6</c:v>
                </c:pt>
                <c:pt idx="1520">
                  <c:v>2.641217E6</c:v>
                </c:pt>
                <c:pt idx="1521">
                  <c:v>2.645072E6</c:v>
                </c:pt>
                <c:pt idx="1522">
                  <c:v>2.649E6</c:v>
                </c:pt>
                <c:pt idx="1523">
                  <c:v>2.650926E6</c:v>
                </c:pt>
                <c:pt idx="1524">
                  <c:v>2.652E6</c:v>
                </c:pt>
                <c:pt idx="1525">
                  <c:v>2.658746E6</c:v>
                </c:pt>
                <c:pt idx="1526">
                  <c:v>2.6834E6</c:v>
                </c:pt>
                <c:pt idx="1527">
                  <c:v>2.694891E6</c:v>
                </c:pt>
                <c:pt idx="1528">
                  <c:v>2.699363E6</c:v>
                </c:pt>
                <c:pt idx="1529">
                  <c:v>2.7E6</c:v>
                </c:pt>
                <c:pt idx="1530">
                  <c:v>2.719554E6</c:v>
                </c:pt>
                <c:pt idx="1531">
                  <c:v>2.722939E6</c:v>
                </c:pt>
                <c:pt idx="1532">
                  <c:v>2.736543E6</c:v>
                </c:pt>
                <c:pt idx="1533">
                  <c:v>2.749201E6</c:v>
                </c:pt>
                <c:pt idx="1534">
                  <c:v>2.75E6</c:v>
                </c:pt>
                <c:pt idx="1535">
                  <c:v>2.761002E6</c:v>
                </c:pt>
                <c:pt idx="1536">
                  <c:v>2.773069E6</c:v>
                </c:pt>
                <c:pt idx="1537">
                  <c:v>2.849411E6</c:v>
                </c:pt>
                <c:pt idx="1538">
                  <c:v>2.882369E6</c:v>
                </c:pt>
                <c:pt idx="1539">
                  <c:v>2.899727E6</c:v>
                </c:pt>
                <c:pt idx="1540">
                  <c:v>2.901632E6</c:v>
                </c:pt>
                <c:pt idx="1541">
                  <c:v>2.914E6</c:v>
                </c:pt>
                <c:pt idx="1542">
                  <c:v>2.934056E6</c:v>
                </c:pt>
                <c:pt idx="1543">
                  <c:v>2.935048E6</c:v>
                </c:pt>
                <c:pt idx="1544">
                  <c:v>2.94E6</c:v>
                </c:pt>
                <c:pt idx="1545">
                  <c:v>2.947181E6</c:v>
                </c:pt>
                <c:pt idx="1546">
                  <c:v>2.95E6</c:v>
                </c:pt>
                <c:pt idx="1547">
                  <c:v>2.9505E6</c:v>
                </c:pt>
                <c:pt idx="1548">
                  <c:v>2.968172E6</c:v>
                </c:pt>
                <c:pt idx="1549">
                  <c:v>2.968493E6</c:v>
                </c:pt>
                <c:pt idx="1550">
                  <c:v>2.968952E6</c:v>
                </c:pt>
                <c:pt idx="1551">
                  <c:v>2.97E6</c:v>
                </c:pt>
                <c:pt idx="1552">
                  <c:v>2.989138E6</c:v>
                </c:pt>
                <c:pt idx="1553">
                  <c:v>2.999047E6</c:v>
                </c:pt>
                <c:pt idx="1554">
                  <c:v>2.999422E6</c:v>
                </c:pt>
                <c:pt idx="1555">
                  <c:v>2.99973E6</c:v>
                </c:pt>
                <c:pt idx="1556">
                  <c:v>2.99996E6</c:v>
                </c:pt>
                <c:pt idx="1557">
                  <c:v>3.0E6</c:v>
                </c:pt>
                <c:pt idx="1558">
                  <c:v>3.0E6</c:v>
                </c:pt>
                <c:pt idx="1559">
                  <c:v>3.0E6</c:v>
                </c:pt>
                <c:pt idx="1560">
                  <c:v>3.0E6</c:v>
                </c:pt>
                <c:pt idx="1561">
                  <c:v>3.0E6</c:v>
                </c:pt>
                <c:pt idx="1562">
                  <c:v>3.0E6</c:v>
                </c:pt>
                <c:pt idx="1563">
                  <c:v>3.0E6</c:v>
                </c:pt>
                <c:pt idx="1564">
                  <c:v>3.0E6</c:v>
                </c:pt>
                <c:pt idx="1565">
                  <c:v>3.0E6</c:v>
                </c:pt>
                <c:pt idx="1566">
                  <c:v>3.0E6</c:v>
                </c:pt>
                <c:pt idx="1567">
                  <c:v>3.0E6</c:v>
                </c:pt>
                <c:pt idx="1568">
                  <c:v>3.0E6</c:v>
                </c:pt>
                <c:pt idx="1569">
                  <c:v>3.000165E6</c:v>
                </c:pt>
                <c:pt idx="1570">
                  <c:v>3.000695E6</c:v>
                </c:pt>
                <c:pt idx="1571">
                  <c:v>3.002252E6</c:v>
                </c:pt>
                <c:pt idx="1572">
                  <c:v>3.004365E6</c:v>
                </c:pt>
                <c:pt idx="1573">
                  <c:v>3.024695E6</c:v>
                </c:pt>
                <c:pt idx="1574">
                  <c:v>3.062093E6</c:v>
                </c:pt>
                <c:pt idx="1575">
                  <c:v>3.0798E6</c:v>
                </c:pt>
                <c:pt idx="1576">
                  <c:v>3.086347E6</c:v>
                </c:pt>
                <c:pt idx="1577">
                  <c:v>3.095593E6</c:v>
                </c:pt>
                <c:pt idx="1578">
                  <c:v>3.114736E6</c:v>
                </c:pt>
                <c:pt idx="1579">
                  <c:v>3.12E6</c:v>
                </c:pt>
                <c:pt idx="1580">
                  <c:v>3.179363E6</c:v>
                </c:pt>
                <c:pt idx="1581">
                  <c:v>3.187E6</c:v>
                </c:pt>
                <c:pt idx="1582">
                  <c:v>3.197931E6</c:v>
                </c:pt>
                <c:pt idx="1583">
                  <c:v>3.2E6</c:v>
                </c:pt>
                <c:pt idx="1584">
                  <c:v>3.2E6</c:v>
                </c:pt>
                <c:pt idx="1585">
                  <c:v>3.200004E6</c:v>
                </c:pt>
                <c:pt idx="1586">
                  <c:v>3.201953E6</c:v>
                </c:pt>
                <c:pt idx="1587">
                  <c:v>3.204132E6</c:v>
                </c:pt>
                <c:pt idx="1588">
                  <c:v>3.213686E6</c:v>
                </c:pt>
                <c:pt idx="1589">
                  <c:v>3.23E6</c:v>
                </c:pt>
                <c:pt idx="1590">
                  <c:v>3.243431E6</c:v>
                </c:pt>
                <c:pt idx="1591">
                  <c:v>3.249835E6</c:v>
                </c:pt>
                <c:pt idx="1592">
                  <c:v>3.25E6</c:v>
                </c:pt>
                <c:pt idx="1593">
                  <c:v>3.26492E6</c:v>
                </c:pt>
                <c:pt idx="1594">
                  <c:v>3.265453E6</c:v>
                </c:pt>
                <c:pt idx="1595">
                  <c:v>3.295118E6</c:v>
                </c:pt>
                <c:pt idx="1596">
                  <c:v>3.325E6</c:v>
                </c:pt>
                <c:pt idx="1597">
                  <c:v>3.3492E6</c:v>
                </c:pt>
                <c:pt idx="1598">
                  <c:v>3.36E6</c:v>
                </c:pt>
                <c:pt idx="1599">
                  <c:v>3.38089E6</c:v>
                </c:pt>
                <c:pt idx="1600">
                  <c:v>3.402417E6</c:v>
                </c:pt>
                <c:pt idx="1601">
                  <c:v>3.416901E6</c:v>
                </c:pt>
                <c:pt idx="1602">
                  <c:v>3.427323E6</c:v>
                </c:pt>
                <c:pt idx="1603">
                  <c:v>3.427323E6</c:v>
                </c:pt>
                <c:pt idx="1604">
                  <c:v>3.468005E6</c:v>
                </c:pt>
                <c:pt idx="1605">
                  <c:v>3.4763E6</c:v>
                </c:pt>
                <c:pt idx="1606">
                  <c:v>3.48727E6</c:v>
                </c:pt>
                <c:pt idx="1607">
                  <c:v>3.498875E6</c:v>
                </c:pt>
                <c:pt idx="1608">
                  <c:v>3.5E6</c:v>
                </c:pt>
                <c:pt idx="1609">
                  <c:v>3.5E6</c:v>
                </c:pt>
                <c:pt idx="1610">
                  <c:v>3.5E6</c:v>
                </c:pt>
                <c:pt idx="1611">
                  <c:v>3.5E6</c:v>
                </c:pt>
                <c:pt idx="1612">
                  <c:v>3.500858E6</c:v>
                </c:pt>
                <c:pt idx="1613">
                  <c:v>3.52029E6</c:v>
                </c:pt>
                <c:pt idx="1614">
                  <c:v>3.525E6</c:v>
                </c:pt>
                <c:pt idx="1615">
                  <c:v>3.52724E6</c:v>
                </c:pt>
                <c:pt idx="1616">
                  <c:v>3.547119E6</c:v>
                </c:pt>
                <c:pt idx="1617">
                  <c:v>3.578639E6</c:v>
                </c:pt>
                <c:pt idx="1618">
                  <c:v>3.59507E6</c:v>
                </c:pt>
                <c:pt idx="1619">
                  <c:v>3.6E6</c:v>
                </c:pt>
                <c:pt idx="1620">
                  <c:v>3.6E6</c:v>
                </c:pt>
                <c:pt idx="1621">
                  <c:v>3.6132E6</c:v>
                </c:pt>
                <c:pt idx="1622">
                  <c:v>3.615655E6</c:v>
                </c:pt>
                <c:pt idx="1623">
                  <c:v>3.632666E6</c:v>
                </c:pt>
                <c:pt idx="1624">
                  <c:v>3.64E6</c:v>
                </c:pt>
                <c:pt idx="1625">
                  <c:v>3.7E6</c:v>
                </c:pt>
                <c:pt idx="1626">
                  <c:v>3.700737E6</c:v>
                </c:pt>
                <c:pt idx="1627">
                  <c:v>3.714566E6</c:v>
                </c:pt>
                <c:pt idx="1628">
                  <c:v>3.743337E6</c:v>
                </c:pt>
                <c:pt idx="1629">
                  <c:v>3.768084E6</c:v>
                </c:pt>
                <c:pt idx="1630">
                  <c:v>3.77219E6</c:v>
                </c:pt>
                <c:pt idx="1631">
                  <c:v>3.774912E6</c:v>
                </c:pt>
                <c:pt idx="1632">
                  <c:v>3.775E6</c:v>
                </c:pt>
                <c:pt idx="1633">
                  <c:v>3.779763E6</c:v>
                </c:pt>
                <c:pt idx="1634">
                  <c:v>3.87868E6</c:v>
                </c:pt>
                <c:pt idx="1635">
                  <c:v>3.8826E6</c:v>
                </c:pt>
                <c:pt idx="1636">
                  <c:v>3.920038E6</c:v>
                </c:pt>
                <c:pt idx="1637">
                  <c:v>3.95E6</c:v>
                </c:pt>
                <c:pt idx="1638">
                  <c:v>3.950523E6</c:v>
                </c:pt>
                <c:pt idx="1639">
                  <c:v>3.956061E6</c:v>
                </c:pt>
                <c:pt idx="1640">
                  <c:v>3.998633E6</c:v>
                </c:pt>
                <c:pt idx="1641">
                  <c:v>3.999127E6</c:v>
                </c:pt>
                <c:pt idx="1642">
                  <c:v>4.0E6</c:v>
                </c:pt>
                <c:pt idx="1643">
                  <c:v>4.0E6</c:v>
                </c:pt>
                <c:pt idx="1644">
                  <c:v>4.0E6</c:v>
                </c:pt>
                <c:pt idx="1645">
                  <c:v>4.0E6</c:v>
                </c:pt>
                <c:pt idx="1646">
                  <c:v>4.0E6</c:v>
                </c:pt>
                <c:pt idx="1647">
                  <c:v>4.0E6</c:v>
                </c:pt>
                <c:pt idx="1648">
                  <c:v>4.0E6</c:v>
                </c:pt>
                <c:pt idx="1649">
                  <c:v>4.0E6</c:v>
                </c:pt>
                <c:pt idx="1650">
                  <c:v>4.0E6</c:v>
                </c:pt>
                <c:pt idx="1651">
                  <c:v>4.001263E6</c:v>
                </c:pt>
                <c:pt idx="1652">
                  <c:v>4.001999E6</c:v>
                </c:pt>
                <c:pt idx="1653">
                  <c:v>4.021725E6</c:v>
                </c:pt>
                <c:pt idx="1654">
                  <c:v>4.030207E6</c:v>
                </c:pt>
                <c:pt idx="1655">
                  <c:v>4.04292E6</c:v>
                </c:pt>
                <c:pt idx="1656">
                  <c:v>4.079157E6</c:v>
                </c:pt>
                <c:pt idx="1657">
                  <c:v>4.079361E6</c:v>
                </c:pt>
                <c:pt idx="1658">
                  <c:v>4.11E6</c:v>
                </c:pt>
                <c:pt idx="1659">
                  <c:v>4.1147E6</c:v>
                </c:pt>
                <c:pt idx="1660">
                  <c:v>4.2E6</c:v>
                </c:pt>
                <c:pt idx="1661">
                  <c:v>4.2E6</c:v>
                </c:pt>
                <c:pt idx="1662">
                  <c:v>4.29022E6</c:v>
                </c:pt>
                <c:pt idx="1663">
                  <c:v>4.3264E6</c:v>
                </c:pt>
                <c:pt idx="1664">
                  <c:v>4.3365E6</c:v>
                </c:pt>
                <c:pt idx="1665">
                  <c:v>4.342988E6</c:v>
                </c:pt>
                <c:pt idx="1666">
                  <c:v>4.35383E6</c:v>
                </c:pt>
                <c:pt idx="1667">
                  <c:v>4.371831E6</c:v>
                </c:pt>
                <c:pt idx="1668">
                  <c:v>4.4E6</c:v>
                </c:pt>
                <c:pt idx="1669">
                  <c:v>4.425E6</c:v>
                </c:pt>
                <c:pt idx="1670">
                  <c:v>4.43E6</c:v>
                </c:pt>
                <c:pt idx="1671">
                  <c:v>4.463541E6</c:v>
                </c:pt>
                <c:pt idx="1672">
                  <c:v>4.475911E6</c:v>
                </c:pt>
                <c:pt idx="1673">
                  <c:v>4.476761E6</c:v>
                </c:pt>
                <c:pt idx="1674">
                  <c:v>4.5E6</c:v>
                </c:pt>
                <c:pt idx="1675">
                  <c:v>4.5E6</c:v>
                </c:pt>
                <c:pt idx="1676">
                  <c:v>4.5E6</c:v>
                </c:pt>
                <c:pt idx="1677">
                  <c:v>4.511611E6</c:v>
                </c:pt>
                <c:pt idx="1678">
                  <c:v>4.56E6</c:v>
                </c:pt>
                <c:pt idx="1679">
                  <c:v>4.665344E6</c:v>
                </c:pt>
                <c:pt idx="1680">
                  <c:v>4.8E6</c:v>
                </c:pt>
                <c:pt idx="1681">
                  <c:v>4.808246E6</c:v>
                </c:pt>
                <c:pt idx="1682">
                  <c:v>4.837214E6</c:v>
                </c:pt>
                <c:pt idx="1683">
                  <c:v>4.85046E6</c:v>
                </c:pt>
                <c:pt idx="1684">
                  <c:v>4.8735E6</c:v>
                </c:pt>
                <c:pt idx="1685">
                  <c:v>4.9348E6</c:v>
                </c:pt>
                <c:pt idx="1686">
                  <c:v>4.974112E6</c:v>
                </c:pt>
                <c:pt idx="1687">
                  <c:v>4.989262E6</c:v>
                </c:pt>
                <c:pt idx="1688">
                  <c:v>4.992043E6</c:v>
                </c:pt>
                <c:pt idx="1689">
                  <c:v>4.998E6</c:v>
                </c:pt>
                <c:pt idx="1690">
                  <c:v>4.999767E6</c:v>
                </c:pt>
                <c:pt idx="1691">
                  <c:v>5.0E6</c:v>
                </c:pt>
                <c:pt idx="1692">
                  <c:v>5.0E6</c:v>
                </c:pt>
                <c:pt idx="1693">
                  <c:v>5.0E6</c:v>
                </c:pt>
                <c:pt idx="1694">
                  <c:v>5.0E6</c:v>
                </c:pt>
                <c:pt idx="1695">
                  <c:v>5.0E6</c:v>
                </c:pt>
                <c:pt idx="1696">
                  <c:v>5.082777E6</c:v>
                </c:pt>
                <c:pt idx="1697">
                  <c:v>5.1E6</c:v>
                </c:pt>
                <c:pt idx="1698">
                  <c:v>5.1E6</c:v>
                </c:pt>
                <c:pt idx="1699">
                  <c:v>5.11525E6</c:v>
                </c:pt>
                <c:pt idx="1700">
                  <c:v>5.15E6</c:v>
                </c:pt>
                <c:pt idx="1701">
                  <c:v>5.15111E6</c:v>
                </c:pt>
                <c:pt idx="1702">
                  <c:v>5.151834E6</c:v>
                </c:pt>
                <c:pt idx="1703">
                  <c:v>5.189705E6</c:v>
                </c:pt>
                <c:pt idx="1704">
                  <c:v>5.197878E6</c:v>
                </c:pt>
                <c:pt idx="1705">
                  <c:v>5.218424E6</c:v>
                </c:pt>
                <c:pt idx="1706">
                  <c:v>5.226127E6</c:v>
                </c:pt>
                <c:pt idx="1707">
                  <c:v>5.283589E6</c:v>
                </c:pt>
                <c:pt idx="1708">
                  <c:v>5.339692E6</c:v>
                </c:pt>
                <c:pt idx="1709">
                  <c:v>5.339692E6</c:v>
                </c:pt>
                <c:pt idx="1710">
                  <c:v>5.411496E6</c:v>
                </c:pt>
                <c:pt idx="1711">
                  <c:v>5.420332E6</c:v>
                </c:pt>
                <c:pt idx="1712">
                  <c:v>5.482457E6</c:v>
                </c:pt>
                <c:pt idx="1713">
                  <c:v>5.483812E6</c:v>
                </c:pt>
                <c:pt idx="1714">
                  <c:v>5.499727E6</c:v>
                </c:pt>
                <c:pt idx="1715">
                  <c:v>5.511184E6</c:v>
                </c:pt>
                <c:pt idx="1716">
                  <c:v>5.542579E6</c:v>
                </c:pt>
                <c:pt idx="1717">
                  <c:v>5.549352E6</c:v>
                </c:pt>
                <c:pt idx="1718">
                  <c:v>5.603E6</c:v>
                </c:pt>
                <c:pt idx="1719">
                  <c:v>5.6202E6</c:v>
                </c:pt>
                <c:pt idx="1720">
                  <c:v>5.664388E6</c:v>
                </c:pt>
                <c:pt idx="1721">
                  <c:v>5.727043E6</c:v>
                </c:pt>
                <c:pt idx="1722">
                  <c:v>5.76E6</c:v>
                </c:pt>
                <c:pt idx="1723">
                  <c:v>5.767457E6</c:v>
                </c:pt>
                <c:pt idx="1724">
                  <c:v>5.79904E6</c:v>
                </c:pt>
                <c:pt idx="1725">
                  <c:v>5.901503E6</c:v>
                </c:pt>
                <c:pt idx="1726">
                  <c:v>5.907665E6</c:v>
                </c:pt>
                <c:pt idx="1727">
                  <c:v>5.908302E6</c:v>
                </c:pt>
                <c:pt idx="1728">
                  <c:v>5.914021E6</c:v>
                </c:pt>
                <c:pt idx="1729">
                  <c:v>5.99225E6</c:v>
                </c:pt>
                <c:pt idx="1730">
                  <c:v>6.0E6</c:v>
                </c:pt>
                <c:pt idx="1731">
                  <c:v>6.0E6</c:v>
                </c:pt>
                <c:pt idx="1732">
                  <c:v>6.000067E6</c:v>
                </c:pt>
                <c:pt idx="1733">
                  <c:v>6.000576E6</c:v>
                </c:pt>
                <c:pt idx="1734">
                  <c:v>6.08034E6</c:v>
                </c:pt>
                <c:pt idx="1735">
                  <c:v>6.094497E6</c:v>
                </c:pt>
                <c:pt idx="1736">
                  <c:v>6.122614E6</c:v>
                </c:pt>
                <c:pt idx="1737">
                  <c:v>6.3E6</c:v>
                </c:pt>
                <c:pt idx="1738">
                  <c:v>6.336481E6</c:v>
                </c:pt>
                <c:pt idx="1739">
                  <c:v>6.5E6</c:v>
                </c:pt>
                <c:pt idx="1740">
                  <c:v>6.550516E6</c:v>
                </c:pt>
                <c:pt idx="1741">
                  <c:v>6.7218E6</c:v>
                </c:pt>
                <c:pt idx="1742">
                  <c:v>6.75E6</c:v>
                </c:pt>
                <c:pt idx="1743">
                  <c:v>6.752627E6</c:v>
                </c:pt>
                <c:pt idx="1744">
                  <c:v>6.861999E6</c:v>
                </c:pt>
                <c:pt idx="1745">
                  <c:v>6.9E6</c:v>
                </c:pt>
                <c:pt idx="1746">
                  <c:v>6.92943E6</c:v>
                </c:pt>
                <c:pt idx="1747">
                  <c:v>7.0E6</c:v>
                </c:pt>
                <c:pt idx="1748">
                  <c:v>7.0E6</c:v>
                </c:pt>
                <c:pt idx="1749">
                  <c:v>7.0E6</c:v>
                </c:pt>
                <c:pt idx="1750">
                  <c:v>7.0E6</c:v>
                </c:pt>
                <c:pt idx="1751">
                  <c:v>7.0E6</c:v>
                </c:pt>
                <c:pt idx="1752">
                  <c:v>7.0231E6</c:v>
                </c:pt>
                <c:pt idx="1753">
                  <c:v>7.0231E6</c:v>
                </c:pt>
                <c:pt idx="1754">
                  <c:v>7.0304E6</c:v>
                </c:pt>
                <c:pt idx="1755">
                  <c:v>7.090167E6</c:v>
                </c:pt>
                <c:pt idx="1756">
                  <c:v>7.351708E6</c:v>
                </c:pt>
                <c:pt idx="1757">
                  <c:v>7.5E6</c:v>
                </c:pt>
                <c:pt idx="1758">
                  <c:v>7.5592E6</c:v>
                </c:pt>
                <c:pt idx="1759">
                  <c:v>7.611775E6</c:v>
                </c:pt>
                <c:pt idx="1760">
                  <c:v>7.613637E6</c:v>
                </c:pt>
                <c:pt idx="1761">
                  <c:v>7.662894E6</c:v>
                </c:pt>
                <c:pt idx="1762">
                  <c:v>7.697323E6</c:v>
                </c:pt>
                <c:pt idx="1763">
                  <c:v>7.75E6</c:v>
                </c:pt>
                <c:pt idx="1764">
                  <c:v>7.750417E6</c:v>
                </c:pt>
                <c:pt idx="1765">
                  <c:v>7.910896E6</c:v>
                </c:pt>
                <c:pt idx="1766">
                  <c:v>7.913604E6</c:v>
                </c:pt>
                <c:pt idx="1767">
                  <c:v>7.945004E6</c:v>
                </c:pt>
                <c:pt idx="1768">
                  <c:v>7.999978E6</c:v>
                </c:pt>
                <c:pt idx="1769">
                  <c:v>8.0E6</c:v>
                </c:pt>
                <c:pt idx="1770">
                  <c:v>8.003846E6</c:v>
                </c:pt>
                <c:pt idx="1771">
                  <c:v>8.062122E6</c:v>
                </c:pt>
                <c:pt idx="1772">
                  <c:v>8.089831E6</c:v>
                </c:pt>
                <c:pt idx="1773">
                  <c:v>8.149935E6</c:v>
                </c:pt>
                <c:pt idx="1774">
                  <c:v>8.3E6</c:v>
                </c:pt>
                <c:pt idx="1775">
                  <c:v>8.474994E6</c:v>
                </c:pt>
                <c:pt idx="1776">
                  <c:v>8.873335E6</c:v>
                </c:pt>
                <c:pt idx="1777">
                  <c:v>8.959808E6</c:v>
                </c:pt>
                <c:pt idx="1778">
                  <c:v>8.999972E6</c:v>
                </c:pt>
                <c:pt idx="1779">
                  <c:v>9.0E6</c:v>
                </c:pt>
                <c:pt idx="1780">
                  <c:v>9.297699E6</c:v>
                </c:pt>
                <c:pt idx="1781">
                  <c:v>9.364E6</c:v>
                </c:pt>
                <c:pt idx="1782">
                  <c:v>9.382373E6</c:v>
                </c:pt>
                <c:pt idx="1783">
                  <c:v>9.388911E6</c:v>
                </c:pt>
                <c:pt idx="1784">
                  <c:v>9.446532E6</c:v>
                </c:pt>
                <c:pt idx="1785">
                  <c:v>9.490475E6</c:v>
                </c:pt>
                <c:pt idx="1786">
                  <c:v>9.602735E6</c:v>
                </c:pt>
                <c:pt idx="1787">
                  <c:v>9.675588E6</c:v>
                </c:pt>
                <c:pt idx="1788">
                  <c:v>9.70721E6</c:v>
                </c:pt>
                <c:pt idx="1789">
                  <c:v>9.8E6</c:v>
                </c:pt>
                <c:pt idx="1790">
                  <c:v>9.800877E6</c:v>
                </c:pt>
                <c:pt idx="1791">
                  <c:v>9.856E6</c:v>
                </c:pt>
                <c:pt idx="1792">
                  <c:v>9.9E6</c:v>
                </c:pt>
                <c:pt idx="1793">
                  <c:v>9.9E6</c:v>
                </c:pt>
                <c:pt idx="1794">
                  <c:v>9.961842E6</c:v>
                </c:pt>
                <c:pt idx="1795">
                  <c:v>9.967084E6</c:v>
                </c:pt>
                <c:pt idx="1796">
                  <c:v>9.984927E6</c:v>
                </c:pt>
                <c:pt idx="1797">
                  <c:v>1.0E7</c:v>
                </c:pt>
                <c:pt idx="1798">
                  <c:v>1.0E7</c:v>
                </c:pt>
                <c:pt idx="1799">
                  <c:v>1.0E7</c:v>
                </c:pt>
                <c:pt idx="1800">
                  <c:v>1.0E7</c:v>
                </c:pt>
                <c:pt idx="1801">
                  <c:v>1.0E7</c:v>
                </c:pt>
                <c:pt idx="1802">
                  <c:v>1.0E7</c:v>
                </c:pt>
                <c:pt idx="1803">
                  <c:v>1.0E7</c:v>
                </c:pt>
                <c:pt idx="1804">
                  <c:v>1.0000139E7</c:v>
                </c:pt>
                <c:pt idx="1805">
                  <c:v>1.0119E7</c:v>
                </c:pt>
                <c:pt idx="1806">
                  <c:v>1.03003E7</c:v>
                </c:pt>
                <c:pt idx="1807">
                  <c:v>1.0355535E7</c:v>
                </c:pt>
                <c:pt idx="1808">
                  <c:v>1.05628E7</c:v>
                </c:pt>
                <c:pt idx="1809">
                  <c:v>1.1013694E7</c:v>
                </c:pt>
                <c:pt idx="1810">
                  <c:v>1.1437987E7</c:v>
                </c:pt>
                <c:pt idx="1811">
                  <c:v>1.148E7</c:v>
                </c:pt>
                <c:pt idx="1812">
                  <c:v>1.1521425E7</c:v>
                </c:pt>
                <c:pt idx="1813">
                  <c:v>1.175E7</c:v>
                </c:pt>
                <c:pt idx="1814">
                  <c:v>1.2E7</c:v>
                </c:pt>
                <c:pt idx="1815">
                  <c:v>1.2E7</c:v>
                </c:pt>
                <c:pt idx="1816">
                  <c:v>1.2E7</c:v>
                </c:pt>
                <c:pt idx="1817">
                  <c:v>1.2207733E7</c:v>
                </c:pt>
                <c:pt idx="1818">
                  <c:v>1.25E7</c:v>
                </c:pt>
                <c:pt idx="1819">
                  <c:v>1.2567173E7</c:v>
                </c:pt>
                <c:pt idx="1820">
                  <c:v>1.2660353E7</c:v>
                </c:pt>
                <c:pt idx="1821">
                  <c:v>1.2704649E7</c:v>
                </c:pt>
                <c:pt idx="1822">
                  <c:v>1.3115049E7</c:v>
                </c:pt>
                <c:pt idx="1823">
                  <c:v>1.356888E7</c:v>
                </c:pt>
                <c:pt idx="1824">
                  <c:v>1.3669E7</c:v>
                </c:pt>
                <c:pt idx="1825">
                  <c:v>1.3675486E7</c:v>
                </c:pt>
                <c:pt idx="1826">
                  <c:v>1.3763544E7</c:v>
                </c:pt>
                <c:pt idx="1827">
                  <c:v>1.4E7</c:v>
                </c:pt>
                <c:pt idx="1828">
                  <c:v>1.413E7</c:v>
                </c:pt>
                <c:pt idx="1829">
                  <c:v>1.4518052E7</c:v>
                </c:pt>
                <c:pt idx="1830">
                  <c:v>1.5E7</c:v>
                </c:pt>
                <c:pt idx="1831">
                  <c:v>1.520615E7</c:v>
                </c:pt>
                <c:pt idx="1832">
                  <c:v>1.586E7</c:v>
                </c:pt>
                <c:pt idx="1833">
                  <c:v>1.6294847E7</c:v>
                </c:pt>
                <c:pt idx="1834">
                  <c:v>1.725E7</c:v>
                </c:pt>
                <c:pt idx="1835">
                  <c:v>1.8743505E7</c:v>
                </c:pt>
                <c:pt idx="1836">
                  <c:v>2.0E7</c:v>
                </c:pt>
                <c:pt idx="1837">
                  <c:v>2.0E7</c:v>
                </c:pt>
                <c:pt idx="1838">
                  <c:v>2.0283334E7</c:v>
                </c:pt>
                <c:pt idx="1839">
                  <c:v>2.1574274E7</c:v>
                </c:pt>
                <c:pt idx="1840">
                  <c:v>2.2262E7</c:v>
                </c:pt>
                <c:pt idx="1841">
                  <c:v>2.323945E7</c:v>
                </c:pt>
                <c:pt idx="1842">
                  <c:v>2.5E7</c:v>
                </c:pt>
                <c:pt idx="1843">
                  <c:v>2.5085998E7</c:v>
                </c:pt>
                <c:pt idx="1844">
                  <c:v>2.5106639E7</c:v>
                </c:pt>
                <c:pt idx="1845">
                  <c:v>2.5464998E7</c:v>
                </c:pt>
                <c:pt idx="1846">
                  <c:v>2.764E7</c:v>
                </c:pt>
                <c:pt idx="1847">
                  <c:v>3.50004E7</c:v>
                </c:pt>
                <c:pt idx="1848">
                  <c:v>4.0E7</c:v>
                </c:pt>
                <c:pt idx="1849">
                  <c:v>4.501283E7</c:v>
                </c:pt>
                <c:pt idx="1850">
                  <c:v>8.7333334E7</c:v>
                </c:pt>
                <c:pt idx="1851">
                  <c:v>9.0E7</c:v>
                </c:pt>
                <c:pt idx="1852">
                  <c:v>1.0E8</c:v>
                </c:pt>
              </c:numCache>
            </c:numRef>
          </c:xVal>
          <c:yVal>
            <c:numRef>
              <c:f>DESCR!$D$1:$D$1853</c:f>
              <c:numCache>
                <c:formatCode>General</c:formatCode>
                <c:ptCount val="1853"/>
                <c:pt idx="0">
                  <c:v>-3.460254334034548</c:v>
                </c:pt>
                <c:pt idx="1">
                  <c:v>-3.152462487501671</c:v>
                </c:pt>
                <c:pt idx="2">
                  <c:v>-3.000165776355413</c:v>
                </c:pt>
                <c:pt idx="3">
                  <c:v>-2.896154980674015</c:v>
                </c:pt>
                <c:pt idx="4">
                  <c:v>-2.81636873157659</c:v>
                </c:pt>
                <c:pt idx="5">
                  <c:v>-2.751278256297478</c:v>
                </c:pt>
                <c:pt idx="6">
                  <c:v>-2.696100467932823</c:v>
                </c:pt>
                <c:pt idx="7">
                  <c:v>-2.648082318931406</c:v>
                </c:pt>
                <c:pt idx="8">
                  <c:v>-2.605489373900036</c:v>
                </c:pt>
                <c:pt idx="9">
                  <c:v>-2.567156148321007</c:v>
                </c:pt>
                <c:pt idx="10">
                  <c:v>-2.532260578516807</c:v>
                </c:pt>
                <c:pt idx="11">
                  <c:v>-2.500200476972038</c:v>
                </c:pt>
                <c:pt idx="12">
                  <c:v>-2.470521120329213</c:v>
                </c:pt>
                <c:pt idx="13">
                  <c:v>-2.442870468509231</c:v>
                </c:pt>
                <c:pt idx="14">
                  <c:v>-2.416970235438182</c:v>
                </c:pt>
                <c:pt idx="15">
                  <c:v>-2.392596509830323</c:v>
                </c:pt>
                <c:pt idx="16">
                  <c:v>-2.369566369489587</c:v>
                </c:pt>
                <c:pt idx="17">
                  <c:v>-2.347728389699448</c:v>
                </c:pt>
                <c:pt idx="18">
                  <c:v>-2.326955758139306</c:v>
                </c:pt>
                <c:pt idx="19">
                  <c:v>-2.307141180232672</c:v>
                </c:pt>
                <c:pt idx="20">
                  <c:v>-2.28819304259617</c:v>
                </c:pt>
                <c:pt idx="21">
                  <c:v>-2.2700324784728</c:v>
                </c:pt>
                <c:pt idx="22">
                  <c:v>-2.252591091519263</c:v>
                </c:pt>
                <c:pt idx="23">
                  <c:v>-2.235809167904383</c:v>
                </c:pt>
                <c:pt idx="24">
                  <c:v>-2.219634255882425</c:v>
                </c:pt>
                <c:pt idx="25">
                  <c:v>-2.204020025565675</c:v>
                </c:pt>
                <c:pt idx="26">
                  <c:v>-2.188925344922524</c:v>
                </c:pt>
                <c:pt idx="27">
                  <c:v>-2.174313524471754</c:v>
                </c:pt>
                <c:pt idx="28">
                  <c:v>-2.160151694922545</c:v>
                </c:pt>
                <c:pt idx="29">
                  <c:v>-2.146410290562427</c:v>
                </c:pt>
                <c:pt idx="30">
                  <c:v>-2.133062617484128</c:v>
                </c:pt>
                <c:pt idx="31">
                  <c:v>-2.120084490420172</c:v>
                </c:pt>
                <c:pt idx="32">
                  <c:v>-2.107453925471467</c:v>
                </c:pt>
                <c:pt idx="33">
                  <c:v>-2.095150878687404</c:v>
                </c:pt>
                <c:pt idx="34">
                  <c:v>-2.083157022502673</c:v>
                </c:pt>
                <c:pt idx="35">
                  <c:v>-2.071455553619397</c:v>
                </c:pt>
                <c:pt idx="36">
                  <c:v>-2.060031027157598</c:v>
                </c:pt>
                <c:pt idx="37">
                  <c:v>-2.048869212866664</c:v>
                </c:pt>
                <c:pt idx="38">
                  <c:v>-2.037956969957706</c:v>
                </c:pt>
                <c:pt idx="39">
                  <c:v>-2.027282137727963</c:v>
                </c:pt>
                <c:pt idx="40">
                  <c:v>-2.016833439638267</c:v>
                </c:pt>
                <c:pt idx="41">
                  <c:v>-2.006600398899889</c:v>
                </c:pt>
                <c:pt idx="42">
                  <c:v>-1.996573263947605</c:v>
                </c:pt>
                <c:pt idx="43">
                  <c:v>-1.986742942437303</c:v>
                </c:pt>
                <c:pt idx="44">
                  <c:v>-1.977100942620767</c:v>
                </c:pt>
                <c:pt idx="45">
                  <c:v>-1.967639321126865</c:v>
                </c:pt>
                <c:pt idx="46">
                  <c:v>-1.95835063632451</c:v>
                </c:pt>
                <c:pt idx="47">
                  <c:v>-1.949227906564239</c:v>
                </c:pt>
                <c:pt idx="48">
                  <c:v>-1.940264572696693</c:v>
                </c:pt>
                <c:pt idx="49">
                  <c:v>-1.931454464351295</c:v>
                </c:pt>
                <c:pt idx="50">
                  <c:v>-1.922791769529964</c:v>
                </c:pt>
                <c:pt idx="51">
                  <c:v>-1.914271007131136</c:v>
                </c:pt>
                <c:pt idx="52">
                  <c:v>-1.905887002070562</c:v>
                </c:pt>
                <c:pt idx="53">
                  <c:v>-1.897634862708916</c:v>
                </c:pt>
                <c:pt idx="54">
                  <c:v>-1.88950996033343</c:v>
                </c:pt>
                <c:pt idx="55">
                  <c:v>-1.881507910472536</c:v>
                </c:pt>
                <c:pt idx="56">
                  <c:v>-1.873624555849868</c:v>
                </c:pt>
                <c:pt idx="57">
                  <c:v>-1.865855950807439</c:v>
                </c:pt>
                <c:pt idx="58">
                  <c:v>-1.858198347048125</c:v>
                </c:pt>
                <c:pt idx="59">
                  <c:v>-1.850648180565181</c:v>
                </c:pt>
                <c:pt idx="60">
                  <c:v>-1.843202059641751</c:v>
                </c:pt>
                <c:pt idx="61">
                  <c:v>-1.835856753816594</c:v>
                </c:pt>
                <c:pt idx="62">
                  <c:v>-1.828609183723886</c:v>
                </c:pt>
                <c:pt idx="63">
                  <c:v>-1.82145641172498</c:v>
                </c:pt>
                <c:pt idx="64">
                  <c:v>-1.814395633258995</c:v>
                </c:pt>
                <c:pt idx="65">
                  <c:v>-1.807424168846787</c:v>
                </c:pt>
                <c:pt idx="66">
                  <c:v>-1.800539456689783</c:v>
                </c:pt>
                <c:pt idx="67">
                  <c:v>-1.793739045811159</c:v>
                </c:pt>
                <c:pt idx="68">
                  <c:v>-1.78702058969221</c:v>
                </c:pt>
                <c:pt idx="69">
                  <c:v>-1.780381840361472</c:v>
                </c:pt>
                <c:pt idx="70">
                  <c:v>-1.773820642898361</c:v>
                </c:pt>
                <c:pt idx="71">
                  <c:v>-1.767334930316792</c:v>
                </c:pt>
                <c:pt idx="72">
                  <c:v>-1.760922718797602</c:v>
                </c:pt>
                <c:pt idx="73">
                  <c:v>-1.754582103241512</c:v>
                </c:pt>
                <c:pt idx="74">
                  <c:v>-1.748311253117027</c:v>
                </c:pt>
                <c:pt idx="75">
                  <c:v>-1.742108408580018</c:v>
                </c:pt>
                <c:pt idx="76">
                  <c:v>-1.735971876843883</c:v>
                </c:pt>
                <c:pt idx="77">
                  <c:v>-1.729900028781016</c:v>
                </c:pt>
                <c:pt idx="78">
                  <c:v>-1.723891295738075</c:v>
                </c:pt>
                <c:pt idx="79">
                  <c:v>-1.717944166549059</c:v>
                </c:pt>
                <c:pt idx="80">
                  <c:v>-1.712057184731565</c:v>
                </c:pt>
                <c:pt idx="81">
                  <c:v>-1.706228945852868</c:v>
                </c:pt>
                <c:pt idx="82">
                  <c:v>-1.700458095053592</c:v>
                </c:pt>
                <c:pt idx="83">
                  <c:v>-1.694743324717731</c:v>
                </c:pt>
                <c:pt idx="84">
                  <c:v>-1.689083372278753</c:v>
                </c:pt>
                <c:pt idx="85">
                  <c:v>-1.683477018152303</c:v>
                </c:pt>
                <c:pt idx="86">
                  <c:v>-1.677923083786812</c:v>
                </c:pt>
                <c:pt idx="87">
                  <c:v>-1.672420429824021</c:v>
                </c:pt>
                <c:pt idx="88">
                  <c:v>-1.66696795436201</c:v>
                </c:pt>
                <c:pt idx="89">
                  <c:v>-1.66156459131396</c:v>
                </c:pt>
                <c:pt idx="90">
                  <c:v>-1.656209308856342</c:v>
                </c:pt>
                <c:pt idx="91">
                  <c:v>-1.650901107960728</c:v>
                </c:pt>
                <c:pt idx="92">
                  <c:v>-1.64563902100387</c:v>
                </c:pt>
                <c:pt idx="93">
                  <c:v>-1.640422110451058</c:v>
                </c:pt>
                <c:pt idx="94">
                  <c:v>-1.635249467608167</c:v>
                </c:pt>
                <c:pt idx="95">
                  <c:v>-1.630120211438103</c:v>
                </c:pt>
                <c:pt idx="96">
                  <c:v>-1.62503348743771</c:v>
                </c:pt>
                <c:pt idx="97">
                  <c:v>-1.619988466571432</c:v>
                </c:pt>
                <c:pt idx="98">
                  <c:v>-1.614984344258329</c:v>
                </c:pt>
                <c:pt idx="99">
                  <c:v>-1.610020339409256</c:v>
                </c:pt>
                <c:pt idx="100">
                  <c:v>-1.605095693511231</c:v>
                </c:pt>
                <c:pt idx="101">
                  <c:v>-1.600209669756261</c:v>
                </c:pt>
                <c:pt idx="102">
                  <c:v>-1.595361552212021</c:v>
                </c:pt>
                <c:pt idx="103">
                  <c:v>-1.590550645032005</c:v>
                </c:pt>
                <c:pt idx="104">
                  <c:v>-1.585776271702905</c:v>
                </c:pt>
                <c:pt idx="105">
                  <c:v>-1.581037774327122</c:v>
                </c:pt>
                <c:pt idx="106">
                  <c:v>-1.576334512938445</c:v>
                </c:pt>
                <c:pt idx="107">
                  <c:v>-1.571665864849088</c:v>
                </c:pt>
                <c:pt idx="108">
                  <c:v>-1.567031224026342</c:v>
                </c:pt>
                <c:pt idx="109">
                  <c:v>-1.562430000497268</c:v>
                </c:pt>
                <c:pt idx="110">
                  <c:v>-1.557861619779899</c:v>
                </c:pt>
                <c:pt idx="111">
                  <c:v>-1.55332552233956</c:v>
                </c:pt>
                <c:pt idx="112">
                  <c:v>-1.548821163068974</c:v>
                </c:pt>
                <c:pt idx="113">
                  <c:v>-1.54434801079091</c:v>
                </c:pt>
                <c:pt idx="114">
                  <c:v>-1.539905547782209</c:v>
                </c:pt>
                <c:pt idx="115">
                  <c:v>-1.535493269318091</c:v>
                </c:pt>
                <c:pt idx="116">
                  <c:v>-1.531110683235708</c:v>
                </c:pt>
                <c:pt idx="117">
                  <c:v>-1.526757309515973</c:v>
                </c:pt>
                <c:pt idx="118">
                  <c:v>-1.522432679882751</c:v>
                </c:pt>
                <c:pt idx="119">
                  <c:v>-1.518136337418551</c:v>
                </c:pt>
                <c:pt idx="120">
                  <c:v>-1.513867836195909</c:v>
                </c:pt>
                <c:pt idx="121">
                  <c:v>-1.509626740923693</c:v>
                </c:pt>
                <c:pt idx="122">
                  <c:v>-1.50541262660761</c:v>
                </c:pt>
                <c:pt idx="123">
                  <c:v>-1.501225078224231</c:v>
                </c:pt>
                <c:pt idx="124">
                  <c:v>-1.497063690407901</c:v>
                </c:pt>
                <c:pt idx="125">
                  <c:v>-1.492928067149904</c:v>
                </c:pt>
                <c:pt idx="126">
                  <c:v>-1.48881782150934</c:v>
                </c:pt>
                <c:pt idx="127">
                  <c:v>-1.484732575335129</c:v>
                </c:pt>
                <c:pt idx="128">
                  <c:v>-1.480671958998684</c:v>
                </c:pt>
                <c:pt idx="129">
                  <c:v>-1.476635611136698</c:v>
                </c:pt>
                <c:pt idx="130">
                  <c:v>-1.47262317840365</c:v>
                </c:pt>
                <c:pt idx="131">
                  <c:v>-1.468634315233544</c:v>
                </c:pt>
                <c:pt idx="132">
                  <c:v>-1.464668683610498</c:v>
                </c:pt>
                <c:pt idx="133">
                  <c:v>-1.460725952847778</c:v>
                </c:pt>
                <c:pt idx="134">
                  <c:v>-1.456805799374902</c:v>
                </c:pt>
                <c:pt idx="135">
                  <c:v>-1.452907906532474</c:v>
                </c:pt>
                <c:pt idx="136">
                  <c:v>-1.449031964374398</c:v>
                </c:pt>
                <c:pt idx="137">
                  <c:v>-1.445177669477165</c:v>
                </c:pt>
                <c:pt idx="138">
                  <c:v>-1.441344724755906</c:v>
                </c:pt>
                <c:pt idx="139">
                  <c:v>-1.437532839286923</c:v>
                </c:pt>
                <c:pt idx="140">
                  <c:v>-1.433741728136429</c:v>
                </c:pt>
                <c:pt idx="141">
                  <c:v>-1.429971112195227</c:v>
                </c:pt>
                <c:pt idx="142">
                  <c:v>-1.426220718019109</c:v>
                </c:pt>
                <c:pt idx="143">
                  <c:v>-1.422490277674692</c:v>
                </c:pt>
                <c:pt idx="144">
                  <c:v>-1.41877952859051</c:v>
                </c:pt>
                <c:pt idx="145">
                  <c:v>-1.415088213413134</c:v>
                </c:pt>
                <c:pt idx="146">
                  <c:v>-1.411416079868121</c:v>
                </c:pt>
                <c:pt idx="147">
                  <c:v>-1.407762880625572</c:v>
                </c:pt>
                <c:pt idx="148">
                  <c:v>-1.404128373170157</c:v>
                </c:pt>
                <c:pt idx="149">
                  <c:v>-1.400512319675413</c:v>
                </c:pt>
                <c:pt idx="150">
                  <c:v>-1.396914486882118</c:v>
                </c:pt>
                <c:pt idx="151">
                  <c:v>-1.393334645980636</c:v>
                </c:pt>
                <c:pt idx="152">
                  <c:v>-1.389772572497035</c:v>
                </c:pt>
                <c:pt idx="153">
                  <c:v>-1.386228046182854</c:v>
                </c:pt>
                <c:pt idx="154">
                  <c:v>-1.382700850908367</c:v>
                </c:pt>
                <c:pt idx="155">
                  <c:v>-1.37919077455923</c:v>
                </c:pt>
                <c:pt idx="156">
                  <c:v>-1.375697608936349</c:v>
                </c:pt>
                <c:pt idx="157">
                  <c:v>-1.372221149658893</c:v>
                </c:pt>
                <c:pt idx="158">
                  <c:v>-1.368761196070294</c:v>
                </c:pt>
                <c:pt idx="159">
                  <c:v>-1.365317551147152</c:v>
                </c:pt>
                <c:pt idx="160">
                  <c:v>-1.361890021410915</c:v>
                </c:pt>
                <c:pt idx="161">
                  <c:v>-1.358478416842255</c:v>
                </c:pt>
                <c:pt idx="162">
                  <c:v>-1.355082550798013</c:v>
                </c:pt>
                <c:pt idx="163">
                  <c:v>-1.35170223993066</c:v>
                </c:pt>
                <c:pt idx="164">
                  <c:v>-1.34833730411015</c:v>
                </c:pt>
                <c:pt idx="165">
                  <c:v>-1.34498756634808</c:v>
                </c:pt>
                <c:pt idx="166">
                  <c:v>-1.341652852724102</c:v>
                </c:pt>
                <c:pt idx="167">
                  <c:v>-1.338332992314481</c:v>
                </c:pt>
                <c:pt idx="168">
                  <c:v>-1.335027817122741</c:v>
                </c:pt>
                <c:pt idx="169">
                  <c:v>-1.331737162012318</c:v>
                </c:pt>
                <c:pt idx="170">
                  <c:v>-1.328460864641135</c:v>
                </c:pt>
                <c:pt idx="171">
                  <c:v>-1.32519876539807</c:v>
                </c:pt>
                <c:pt idx="172">
                  <c:v>-1.321950707341231</c:v>
                </c:pt>
                <c:pt idx="173">
                  <c:v>-1.318716536137948</c:v>
                </c:pt>
                <c:pt idx="174">
                  <c:v>-1.315496100006493</c:v>
                </c:pt>
                <c:pt idx="175">
                  <c:v>-1.312289249659392</c:v>
                </c:pt>
                <c:pt idx="176">
                  <c:v>-1.309095838248344</c:v>
                </c:pt>
                <c:pt idx="177">
                  <c:v>-1.305915721310636</c:v>
                </c:pt>
                <c:pt idx="178">
                  <c:v>-1.302748756717045</c:v>
                </c:pt>
                <c:pt idx="179">
                  <c:v>-1.299594804621166</c:v>
                </c:pt>
                <c:pt idx="180">
                  <c:v>-1.296453727410101</c:v>
                </c:pt>
                <c:pt idx="181">
                  <c:v>-1.293325389656505</c:v>
                </c:pt>
                <c:pt idx="182">
                  <c:v>-1.290209658071891</c:v>
                </c:pt>
                <c:pt idx="183">
                  <c:v>-1.287106401461213</c:v>
                </c:pt>
                <c:pt idx="184">
                  <c:v>-1.284015490678632</c:v>
                </c:pt>
                <c:pt idx="185">
                  <c:v>-1.280936798584467</c:v>
                </c:pt>
                <c:pt idx="186">
                  <c:v>-1.277870200003275</c:v>
                </c:pt>
                <c:pt idx="187">
                  <c:v>-1.274815571683015</c:v>
                </c:pt>
                <c:pt idx="188">
                  <c:v>-1.271772792255292</c:v>
                </c:pt>
                <c:pt idx="189">
                  <c:v>-1.268741742196621</c:v>
                </c:pt>
                <c:pt idx="190">
                  <c:v>-1.265722303790687</c:v>
                </c:pt>
                <c:pt idx="191">
                  <c:v>-1.262714361091575</c:v>
                </c:pt>
                <c:pt idx="192">
                  <c:v>-1.259717799887928</c:v>
                </c:pt>
                <c:pt idx="193">
                  <c:v>-1.256732507668028</c:v>
                </c:pt>
                <c:pt idx="194">
                  <c:v>-1.253758373585751</c:v>
                </c:pt>
                <c:pt idx="195">
                  <c:v>-1.250795288427357</c:v>
                </c:pt>
                <c:pt idx="196">
                  <c:v>-1.247843144579145</c:v>
                </c:pt>
                <c:pt idx="197">
                  <c:v>-1.244901835995877</c:v>
                </c:pt>
                <c:pt idx="198">
                  <c:v>-1.241971258170006</c:v>
                </c:pt>
                <c:pt idx="199">
                  <c:v>-1.239051308101639</c:v>
                </c:pt>
                <c:pt idx="200">
                  <c:v>-1.236141884269251</c:v>
                </c:pt>
                <c:pt idx="201">
                  <c:v>-1.233242886601109</c:v>
                </c:pt>
                <c:pt idx="202">
                  <c:v>-1.230354216447374</c:v>
                </c:pt>
                <c:pt idx="203">
                  <c:v>-1.227475776552895</c:v>
                </c:pt>
                <c:pt idx="204">
                  <c:v>-1.224607471030637</c:v>
                </c:pt>
                <c:pt idx="205">
                  <c:v>-1.221749205335756</c:v>
                </c:pt>
                <c:pt idx="206">
                  <c:v>-1.21890088624028</c:v>
                </c:pt>
                <c:pt idx="207">
                  <c:v>-1.216062421808395</c:v>
                </c:pt>
                <c:pt idx="208">
                  <c:v>-1.213233721372306</c:v>
                </c:pt>
                <c:pt idx="209">
                  <c:v>-1.210414695508667</c:v>
                </c:pt>
                <c:pt idx="210">
                  <c:v>-1.207605256015556</c:v>
                </c:pt>
                <c:pt idx="211">
                  <c:v>-1.204805315889986</c:v>
                </c:pt>
                <c:pt idx="212">
                  <c:v>-1.202014789305936</c:v>
                </c:pt>
                <c:pt idx="213">
                  <c:v>-1.199233591592882</c:v>
                </c:pt>
                <c:pt idx="214">
                  <c:v>-1.196461639214815</c:v>
                </c:pt>
                <c:pt idx="215">
                  <c:v>-1.193698849749756</c:v>
                </c:pt>
                <c:pt idx="216">
                  <c:v>-1.190945141869701</c:v>
                </c:pt>
                <c:pt idx="217">
                  <c:v>-1.188200435321054</c:v>
                </c:pt>
                <c:pt idx="218">
                  <c:v>-1.185464650905468</c:v>
                </c:pt>
                <c:pt idx="219">
                  <c:v>-1.182737710461134</c:v>
                </c:pt>
                <c:pt idx="220">
                  <c:v>-1.180019536844478</c:v>
                </c:pt>
                <c:pt idx="221">
                  <c:v>-1.177310053912262</c:v>
                </c:pt>
                <c:pt idx="222">
                  <c:v>-1.174609186504078</c:v>
                </c:pt>
                <c:pt idx="223">
                  <c:v>-1.171916860425234</c:v>
                </c:pt>
                <c:pt idx="224">
                  <c:v>-1.16923300243</c:v>
                </c:pt>
                <c:pt idx="225">
                  <c:v>-1.166557540205233</c:v>
                </c:pt>
                <c:pt idx="226">
                  <c:v>-1.163890402354342</c:v>
                </c:pt>
                <c:pt idx="227">
                  <c:v>-1.161231518381606</c:v>
                </c:pt>
                <c:pt idx="228">
                  <c:v>-1.158580818676831</c:v>
                </c:pt>
                <c:pt idx="229">
                  <c:v>-1.155938234500321</c:v>
                </c:pt>
                <c:pt idx="230">
                  <c:v>-1.153303697968191</c:v>
                </c:pt>
                <c:pt idx="231">
                  <c:v>-1.15067714203796</c:v>
                </c:pt>
                <c:pt idx="232">
                  <c:v>-1.14805850049448</c:v>
                </c:pt>
                <c:pt idx="233">
                  <c:v>-1.145447707936134</c:v>
                </c:pt>
                <c:pt idx="234">
                  <c:v>-1.142844699761339</c:v>
                </c:pt>
                <c:pt idx="235">
                  <c:v>-1.140249412155319</c:v>
                </c:pt>
                <c:pt idx="236">
                  <c:v>-1.137661782077159</c:v>
                </c:pt>
                <c:pt idx="237">
                  <c:v>-1.135081747247122</c:v>
                </c:pt>
                <c:pt idx="238">
                  <c:v>-1.132509246134228</c:v>
                </c:pt>
                <c:pt idx="239">
                  <c:v>-1.129944217944084</c:v>
                </c:pt>
                <c:pt idx="240">
                  <c:v>-1.127386602606969</c:v>
                </c:pt>
                <c:pt idx="241">
                  <c:v>-1.12483634076615</c:v>
                </c:pt>
                <c:pt idx="242">
                  <c:v>-1.122293373766443</c:v>
                </c:pt>
                <c:pt idx="243">
                  <c:v>-1.119757643642999</c:v>
                </c:pt>
                <c:pt idx="244">
                  <c:v>-1.117229093110317</c:v>
                </c:pt>
                <c:pt idx="245">
                  <c:v>-1.114707665551473</c:v>
                </c:pt>
                <c:pt idx="246">
                  <c:v>-1.112193305007569</c:v>
                </c:pt>
                <c:pt idx="247">
                  <c:v>-1.109685956167381</c:v>
                </c:pt>
                <c:pt idx="248">
                  <c:v>-1.107185564357221</c:v>
                </c:pt>
                <c:pt idx="249">
                  <c:v>-1.104692075530993</c:v>
                </c:pt>
                <c:pt idx="250">
                  <c:v>-1.10220543626044</c:v>
                </c:pt>
                <c:pt idx="251">
                  <c:v>-1.099725593725588</c:v>
                </c:pt>
                <c:pt idx="252">
                  <c:v>-1.097252495705371</c:v>
                </c:pt>
                <c:pt idx="253">
                  <c:v>-1.094786090568436</c:v>
                </c:pt>
                <c:pt idx="254">
                  <c:v>-1.09232632726413</c:v>
                </c:pt>
                <c:pt idx="255">
                  <c:v>-1.089873155313652</c:v>
                </c:pt>
                <c:pt idx="256">
                  <c:v>-1.08742652480138</c:v>
                </c:pt>
                <c:pt idx="257">
                  <c:v>-1.084986386366362</c:v>
                </c:pt>
                <c:pt idx="258">
                  <c:v>-1.082552691193962</c:v>
                </c:pt>
                <c:pt idx="259">
                  <c:v>-1.080125391007677</c:v>
                </c:pt>
                <c:pt idx="260">
                  <c:v>-1.077704438061089</c:v>
                </c:pt>
                <c:pt idx="261">
                  <c:v>-1.075289785129985</c:v>
                </c:pt>
                <c:pt idx="262">
                  <c:v>-1.072881385504613</c:v>
                </c:pt>
                <c:pt idx="263">
                  <c:v>-1.070479192982086</c:v>
                </c:pt>
                <c:pt idx="264">
                  <c:v>-1.068083161858927</c:v>
                </c:pt>
                <c:pt idx="265">
                  <c:v>-1.065693246923748</c:v>
                </c:pt>
                <c:pt idx="266">
                  <c:v>-1.06330940345007</c:v>
                </c:pt>
                <c:pt idx="267">
                  <c:v>-1.060931587189262</c:v>
                </c:pt>
                <c:pt idx="268">
                  <c:v>-1.058559754363627</c:v>
                </c:pt>
                <c:pt idx="269">
                  <c:v>-1.056193861659591</c:v>
                </c:pt>
                <c:pt idx="270">
                  <c:v>-1.053833866221039</c:v>
                </c:pt>
                <c:pt idx="271">
                  <c:v>-1.051479725642751</c:v>
                </c:pt>
                <c:pt idx="272">
                  <c:v>-1.049131397963972</c:v>
                </c:pt>
                <c:pt idx="273">
                  <c:v>-1.046788841662072</c:v>
                </c:pt>
                <c:pt idx="274">
                  <c:v>-1.044452015646368</c:v>
                </c:pt>
                <c:pt idx="275">
                  <c:v>-1.042120879251984</c:v>
                </c:pt>
                <c:pt idx="276">
                  <c:v>-1.039795392233894</c:v>
                </c:pt>
                <c:pt idx="277">
                  <c:v>-1.037475514761014</c:v>
                </c:pt>
                <c:pt idx="278">
                  <c:v>-1.035161207410428</c:v>
                </c:pt>
                <c:pt idx="279">
                  <c:v>-1.032852431161695</c:v>
                </c:pt>
                <c:pt idx="280">
                  <c:v>-1.030549147391304</c:v>
                </c:pt>
                <c:pt idx="281">
                  <c:v>-1.028251317867127</c:v>
                </c:pt>
                <c:pt idx="282">
                  <c:v>-1.025958904743077</c:v>
                </c:pt>
                <c:pt idx="283">
                  <c:v>-1.023671870553794</c:v>
                </c:pt>
                <c:pt idx="284">
                  <c:v>-1.021390178209439</c:v>
                </c:pt>
                <c:pt idx="285">
                  <c:v>-1.019113790990563</c:v>
                </c:pt>
                <c:pt idx="286">
                  <c:v>-1.016842672543114</c:v>
                </c:pt>
                <c:pt idx="287">
                  <c:v>-1.014576786873452</c:v>
                </c:pt>
                <c:pt idx="288">
                  <c:v>-1.012316098343504</c:v>
                </c:pt>
                <c:pt idx="289">
                  <c:v>-1.010060571665991</c:v>
                </c:pt>
                <c:pt idx="290">
                  <c:v>-1.007810171899723</c:v>
                </c:pt>
                <c:pt idx="291">
                  <c:v>-1.00556486444498</c:v>
                </c:pt>
                <c:pt idx="292">
                  <c:v>-1.003324615038974</c:v>
                </c:pt>
                <c:pt idx="293">
                  <c:v>-1.001089389751372</c:v>
                </c:pt>
                <c:pt idx="294">
                  <c:v>-0.998859154979922</c:v>
                </c:pt>
                <c:pt idx="295">
                  <c:v>-0.996633877446109</c:v>
                </c:pt>
                <c:pt idx="296">
                  <c:v>-0.994413524190922</c:v>
                </c:pt>
                <c:pt idx="297">
                  <c:v>-0.992198062570685</c:v>
                </c:pt>
                <c:pt idx="298">
                  <c:v>-0.989987460252915</c:v>
                </c:pt>
                <c:pt idx="299">
                  <c:v>-0.987781685212311</c:v>
                </c:pt>
                <c:pt idx="300">
                  <c:v>-0.985580705726757</c:v>
                </c:pt>
                <c:pt idx="301">
                  <c:v>-0.98338449037342</c:v>
                </c:pt>
                <c:pt idx="302">
                  <c:v>-0.98119300802489</c:v>
                </c:pt>
                <c:pt idx="303">
                  <c:v>-0.979006227845406</c:v>
                </c:pt>
                <c:pt idx="304">
                  <c:v>-0.976824119287109</c:v>
                </c:pt>
                <c:pt idx="305">
                  <c:v>-0.974646652086391</c:v>
                </c:pt>
                <c:pt idx="306">
                  <c:v>-0.972473796260295</c:v>
                </c:pt>
                <c:pt idx="307">
                  <c:v>-0.970305522102926</c:v>
                </c:pt>
                <c:pt idx="308">
                  <c:v>-0.968141800182</c:v>
                </c:pt>
                <c:pt idx="309">
                  <c:v>-0.96598260133537</c:v>
                </c:pt>
                <c:pt idx="310">
                  <c:v>-0.963827896667663</c:v>
                </c:pt>
                <c:pt idx="311">
                  <c:v>-0.961677657546933</c:v>
                </c:pt>
                <c:pt idx="312">
                  <c:v>-0.959531855601387</c:v>
                </c:pt>
                <c:pt idx="313">
                  <c:v>-0.957390462716152</c:v>
                </c:pt>
                <c:pt idx="314">
                  <c:v>-0.955253451030102</c:v>
                </c:pt>
                <c:pt idx="315">
                  <c:v>-0.953120792932718</c:v>
                </c:pt>
                <c:pt idx="316">
                  <c:v>-0.95099246106101</c:v>
                </c:pt>
                <c:pt idx="317">
                  <c:v>-0.948868428296487</c:v>
                </c:pt>
                <c:pt idx="318">
                  <c:v>-0.94674866776217</c:v>
                </c:pt>
                <c:pt idx="319">
                  <c:v>-0.944633152819639</c:v>
                </c:pt>
                <c:pt idx="320">
                  <c:v>-0.942521857066146</c:v>
                </c:pt>
                <c:pt idx="321">
                  <c:v>-0.940414754331759</c:v>
                </c:pt>
                <c:pt idx="322">
                  <c:v>-0.938311818676547</c:v>
                </c:pt>
                <c:pt idx="323">
                  <c:v>-0.936213024387823</c:v>
                </c:pt>
                <c:pt idx="324">
                  <c:v>-0.934118345977405</c:v>
                </c:pt>
                <c:pt idx="325">
                  <c:v>-0.932027758178944</c:v>
                </c:pt>
                <c:pt idx="326">
                  <c:v>-0.929941235945266</c:v>
                </c:pt>
                <c:pt idx="327">
                  <c:v>-0.927858754445778</c:v>
                </c:pt>
                <c:pt idx="328">
                  <c:v>-0.925780289063895</c:v>
                </c:pt>
                <c:pt idx="329">
                  <c:v>-0.923705815394512</c:v>
                </c:pt>
                <c:pt idx="330">
                  <c:v>-0.921635309241516</c:v>
                </c:pt>
                <c:pt idx="331">
                  <c:v>-0.919568746615325</c:v>
                </c:pt>
                <c:pt idx="332">
                  <c:v>-0.917506103730479</c:v>
                </c:pt>
                <c:pt idx="333">
                  <c:v>-0.915447357003245</c:v>
                </c:pt>
                <c:pt idx="334">
                  <c:v>-0.91339248304928</c:v>
                </c:pt>
                <c:pt idx="335">
                  <c:v>-0.91134145868131</c:v>
                </c:pt>
                <c:pt idx="336">
                  <c:v>-0.909294260906852</c:v>
                </c:pt>
                <c:pt idx="337">
                  <c:v>-0.907250866925961</c:v>
                </c:pt>
                <c:pt idx="338">
                  <c:v>-0.905211254129025</c:v>
                </c:pt>
                <c:pt idx="339">
                  <c:v>-0.903175400094578</c:v>
                </c:pt>
                <c:pt idx="340">
                  <c:v>-0.901143282587139</c:v>
                </c:pt>
                <c:pt idx="341">
                  <c:v>-0.899114879555104</c:v>
                </c:pt>
                <c:pt idx="342">
                  <c:v>-0.897090169128647</c:v>
                </c:pt>
                <c:pt idx="343">
                  <c:v>-0.89506912961766</c:v>
                </c:pt>
                <c:pt idx="344">
                  <c:v>-0.893051739509722</c:v>
                </c:pt>
                <c:pt idx="345">
                  <c:v>-0.891037977468099</c:v>
                </c:pt>
                <c:pt idx="346">
                  <c:v>-0.889027822329759</c:v>
                </c:pt>
                <c:pt idx="347">
                  <c:v>-0.887021253103439</c:v>
                </c:pt>
                <c:pt idx="348">
                  <c:v>-0.885018248967707</c:v>
                </c:pt>
                <c:pt idx="349">
                  <c:v>-0.883018789269088</c:v>
                </c:pt>
                <c:pt idx="350">
                  <c:v>-0.881022853520182</c:v>
                </c:pt>
                <c:pt idx="351">
                  <c:v>-0.87903042139783</c:v>
                </c:pt>
                <c:pt idx="352">
                  <c:v>-0.877041472741297</c:v>
                </c:pt>
                <c:pt idx="353">
                  <c:v>-0.875055987550485</c:v>
                </c:pt>
                <c:pt idx="354">
                  <c:v>-0.873073945984158</c:v>
                </c:pt>
                <c:pt idx="355">
                  <c:v>-0.871095328358212</c:v>
                </c:pt>
                <c:pt idx="356">
                  <c:v>-0.86912011514395</c:v>
                </c:pt>
                <c:pt idx="357">
                  <c:v>-0.867148286966386</c:v>
                </c:pt>
                <c:pt idx="358">
                  <c:v>-0.865179824602584</c:v>
                </c:pt>
                <c:pt idx="359">
                  <c:v>-0.863214708979998</c:v>
                </c:pt>
                <c:pt idx="360">
                  <c:v>-0.861252921174851</c:v>
                </c:pt>
                <c:pt idx="361">
                  <c:v>-0.859294442410533</c:v>
                </c:pt>
                <c:pt idx="362">
                  <c:v>-0.857339254056013</c:v>
                </c:pt>
                <c:pt idx="363">
                  <c:v>-0.855387337624281</c:v>
                </c:pt>
                <c:pt idx="364">
                  <c:v>-0.853438674770808</c:v>
                </c:pt>
                <c:pt idx="365">
                  <c:v>-0.851493247292022</c:v>
                </c:pt>
                <c:pt idx="366">
                  <c:v>-0.849551037123816</c:v>
                </c:pt>
                <c:pt idx="367">
                  <c:v>-0.847612026340059</c:v>
                </c:pt>
                <c:pt idx="368">
                  <c:v>-0.845676197151142</c:v>
                </c:pt>
                <c:pt idx="369">
                  <c:v>-0.843743531902534</c:v>
                </c:pt>
                <c:pt idx="370">
                  <c:v>-0.841814013073362</c:v>
                </c:pt>
                <c:pt idx="371">
                  <c:v>-0.839887623275007</c:v>
                </c:pt>
                <c:pt idx="372">
                  <c:v>-0.83796434524972</c:v>
                </c:pt>
                <c:pt idx="373">
                  <c:v>-0.83604416186925</c:v>
                </c:pt>
                <c:pt idx="374">
                  <c:v>-0.834127056133504</c:v>
                </c:pt>
                <c:pt idx="375">
                  <c:v>-0.832213011169207</c:v>
                </c:pt>
                <c:pt idx="376">
                  <c:v>-0.830302010228593</c:v>
                </c:pt>
                <c:pt idx="377">
                  <c:v>-0.828394036688106</c:v>
                </c:pt>
                <c:pt idx="378">
                  <c:v>-0.826489074047117</c:v>
                </c:pt>
                <c:pt idx="379">
                  <c:v>-0.824587105926666</c:v>
                </c:pt>
                <c:pt idx="380">
                  <c:v>-0.822688116068208</c:v>
                </c:pt>
                <c:pt idx="381">
                  <c:v>-0.820792088332381</c:v>
                </c:pt>
                <c:pt idx="382">
                  <c:v>-0.818899006697796</c:v>
                </c:pt>
                <c:pt idx="383">
                  <c:v>-0.817008855259831</c:v>
                </c:pt>
                <c:pt idx="384">
                  <c:v>-0.815121618229444</c:v>
                </c:pt>
                <c:pt idx="385">
                  <c:v>-0.81323727993201</c:v>
                </c:pt>
                <c:pt idx="386">
                  <c:v>-0.811355824806154</c:v>
                </c:pt>
                <c:pt idx="387">
                  <c:v>-0.809477237402619</c:v>
                </c:pt>
                <c:pt idx="388">
                  <c:v>-0.807601502383137</c:v>
                </c:pt>
                <c:pt idx="389">
                  <c:v>-0.805728604519313</c:v>
                </c:pt>
                <c:pt idx="390">
                  <c:v>-0.803858528691525</c:v>
                </c:pt>
                <c:pt idx="391">
                  <c:v>-0.801991259887849</c:v>
                </c:pt>
                <c:pt idx="392">
                  <c:v>-0.800126783202972</c:v>
                </c:pt>
                <c:pt idx="393">
                  <c:v>-0.798265083837145</c:v>
                </c:pt>
                <c:pt idx="394">
                  <c:v>-0.796406147095134</c:v>
                </c:pt>
                <c:pt idx="395">
                  <c:v>-0.794549958385185</c:v>
                </c:pt>
                <c:pt idx="396">
                  <c:v>-0.792696503218008</c:v>
                </c:pt>
                <c:pt idx="397">
                  <c:v>-0.790845767205765</c:v>
                </c:pt>
                <c:pt idx="398">
                  <c:v>-0.788997736061081</c:v>
                </c:pt>
                <c:pt idx="399">
                  <c:v>-0.787152395596054</c:v>
                </c:pt>
                <c:pt idx="400">
                  <c:v>-0.78530973172129</c:v>
                </c:pt>
                <c:pt idx="401">
                  <c:v>-0.783469730444941</c:v>
                </c:pt>
                <c:pt idx="402">
                  <c:v>-0.781632377871756</c:v>
                </c:pt>
                <c:pt idx="403">
                  <c:v>-0.779797660202148</c:v>
                </c:pt>
                <c:pt idx="404">
                  <c:v>-0.777965563731266</c:v>
                </c:pt>
                <c:pt idx="405">
                  <c:v>-0.776136074848086</c:v>
                </c:pt>
                <c:pt idx="406">
                  <c:v>-0.774309180034502</c:v>
                </c:pt>
                <c:pt idx="407">
                  <c:v>-0.772484865864435</c:v>
                </c:pt>
                <c:pt idx="408">
                  <c:v>-0.770663119002957</c:v>
                </c:pt>
                <c:pt idx="409">
                  <c:v>-0.768843926205415</c:v>
                </c:pt>
                <c:pt idx="410">
                  <c:v>-0.767027274316572</c:v>
                </c:pt>
                <c:pt idx="411">
                  <c:v>-0.765213150269756</c:v>
                </c:pt>
                <c:pt idx="412">
                  <c:v>-0.763401541086017</c:v>
                </c:pt>
                <c:pt idx="413">
                  <c:v>-0.761592433873306</c:v>
                </c:pt>
                <c:pt idx="414">
                  <c:v>-0.75978581582564</c:v>
                </c:pt>
                <c:pt idx="415">
                  <c:v>-0.757981674222304</c:v>
                </c:pt>
                <c:pt idx="416">
                  <c:v>-0.75617999642704</c:v>
                </c:pt>
                <c:pt idx="417">
                  <c:v>-0.75438076988726</c:v>
                </c:pt>
                <c:pt idx="418">
                  <c:v>-0.752583982133262</c:v>
                </c:pt>
                <c:pt idx="419">
                  <c:v>-0.750789620777454</c:v>
                </c:pt>
                <c:pt idx="420">
                  <c:v>-0.748997673513589</c:v>
                </c:pt>
                <c:pt idx="421">
                  <c:v>-0.747208128116013</c:v>
                </c:pt>
                <c:pt idx="422">
                  <c:v>-0.745420972438912</c:v>
                </c:pt>
                <c:pt idx="423">
                  <c:v>-0.743636194415575</c:v>
                </c:pt>
                <c:pt idx="424">
                  <c:v>-0.741853782057665</c:v>
                </c:pt>
                <c:pt idx="425">
                  <c:v>-0.740073723454496</c:v>
                </c:pt>
                <c:pt idx="426">
                  <c:v>-0.738296006772319</c:v>
                </c:pt>
                <c:pt idx="427">
                  <c:v>-0.736520620253614</c:v>
                </c:pt>
                <c:pt idx="428">
                  <c:v>-0.734747552216397</c:v>
                </c:pt>
                <c:pt idx="429">
                  <c:v>-0.732976791053525</c:v>
                </c:pt>
                <c:pt idx="430">
                  <c:v>-0.731208325232019</c:v>
                </c:pt>
                <c:pt idx="431">
                  <c:v>-0.729442143292384</c:v>
                </c:pt>
                <c:pt idx="432">
                  <c:v>-0.727678233847947</c:v>
                </c:pt>
                <c:pt idx="433">
                  <c:v>-0.725916585584196</c:v>
                </c:pt>
                <c:pt idx="434">
                  <c:v>-0.724157187258127</c:v>
                </c:pt>
                <c:pt idx="435">
                  <c:v>-0.722400027697601</c:v>
                </c:pt>
                <c:pt idx="436">
                  <c:v>-0.720645095800706</c:v>
                </c:pt>
                <c:pt idx="437">
                  <c:v>-0.718892380535123</c:v>
                </c:pt>
                <c:pt idx="438">
                  <c:v>-0.717141870937511</c:v>
                </c:pt>
                <c:pt idx="439">
                  <c:v>-0.715393556112882</c:v>
                </c:pt>
                <c:pt idx="440">
                  <c:v>-0.713647425233996</c:v>
                </c:pt>
                <c:pt idx="441">
                  <c:v>-0.711903467540754</c:v>
                </c:pt>
                <c:pt idx="442">
                  <c:v>-0.710161672339608</c:v>
                </c:pt>
                <c:pt idx="443">
                  <c:v>-0.708422029002965</c:v>
                </c:pt>
                <c:pt idx="444">
                  <c:v>-0.706684526968606</c:v>
                </c:pt>
                <c:pt idx="445">
                  <c:v>-0.704949155739109</c:v>
                </c:pt>
                <c:pt idx="446">
                  <c:v>-0.703215904881278</c:v>
                </c:pt>
                <c:pt idx="447">
                  <c:v>-0.70148476402558</c:v>
                </c:pt>
                <c:pt idx="448">
                  <c:v>-0.699755722865581</c:v>
                </c:pt>
                <c:pt idx="449">
                  <c:v>-0.698028771157403</c:v>
                </c:pt>
                <c:pt idx="450">
                  <c:v>-0.696303898719166</c:v>
                </c:pt>
                <c:pt idx="451">
                  <c:v>-0.694581095430458</c:v>
                </c:pt>
                <c:pt idx="452">
                  <c:v>-0.692860351231794</c:v>
                </c:pt>
                <c:pt idx="453">
                  <c:v>-0.691141656124088</c:v>
                </c:pt>
                <c:pt idx="454">
                  <c:v>-0.68942500016813</c:v>
                </c:pt>
                <c:pt idx="455">
                  <c:v>-0.687710373484069</c:v>
                </c:pt>
                <c:pt idx="456">
                  <c:v>-0.6859977662509</c:v>
                </c:pt>
                <c:pt idx="457">
                  <c:v>-0.684287168705955</c:v>
                </c:pt>
                <c:pt idx="458">
                  <c:v>-0.682578571144405</c:v>
                </c:pt>
                <c:pt idx="459">
                  <c:v>-0.680871963918762</c:v>
                </c:pt>
                <c:pt idx="460">
                  <c:v>-0.679167337438387</c:v>
                </c:pt>
                <c:pt idx="461">
                  <c:v>-0.677464682169006</c:v>
                </c:pt>
                <c:pt idx="462">
                  <c:v>-0.675763988632228</c:v>
                </c:pt>
                <c:pt idx="463">
                  <c:v>-0.674065247405069</c:v>
                </c:pt>
                <c:pt idx="464">
                  <c:v>-0.672368449119484</c:v>
                </c:pt>
                <c:pt idx="465">
                  <c:v>-0.670673584461894</c:v>
                </c:pt>
                <c:pt idx="466">
                  <c:v>-0.668980644172736</c:v>
                </c:pt>
                <c:pt idx="467">
                  <c:v>-0.667289619045996</c:v>
                </c:pt>
                <c:pt idx="468">
                  <c:v>-0.665600499928766</c:v>
                </c:pt>
                <c:pt idx="469">
                  <c:v>-0.663913277720787</c:v>
                </c:pt>
                <c:pt idx="470">
                  <c:v>-0.662227943374019</c:v>
                </c:pt>
                <c:pt idx="471">
                  <c:v>-0.660544487892195</c:v>
                </c:pt>
                <c:pt idx="472">
                  <c:v>-0.658862902330388</c:v>
                </c:pt>
                <c:pt idx="473">
                  <c:v>-0.657183177794587</c:v>
                </c:pt>
                <c:pt idx="474">
                  <c:v>-0.655505305441268</c:v>
                </c:pt>
                <c:pt idx="475">
                  <c:v>-0.653829276476976</c:v>
                </c:pt>
                <c:pt idx="476">
                  <c:v>-0.652155082157907</c:v>
                </c:pt>
                <c:pt idx="477">
                  <c:v>-0.650482713789502</c:v>
                </c:pt>
                <c:pt idx="478">
                  <c:v>-0.64881216272603</c:v>
                </c:pt>
                <c:pt idx="479">
                  <c:v>-0.647143420370196</c:v>
                </c:pt>
                <c:pt idx="480">
                  <c:v>-0.645476478172731</c:v>
                </c:pt>
                <c:pt idx="481">
                  <c:v>-0.643811327632004</c:v>
                </c:pt>
                <c:pt idx="482">
                  <c:v>-0.64214796029363</c:v>
                </c:pt>
                <c:pt idx="483">
                  <c:v>-0.640486367750076</c:v>
                </c:pt>
                <c:pt idx="484">
                  <c:v>-0.638826541640288</c:v>
                </c:pt>
                <c:pt idx="485">
                  <c:v>-0.637168473649301</c:v>
                </c:pt>
                <c:pt idx="486">
                  <c:v>-0.635512155507871</c:v>
                </c:pt>
                <c:pt idx="487">
                  <c:v>-0.633857578992097</c:v>
                </c:pt>
                <c:pt idx="488">
                  <c:v>-0.632204735923058</c:v>
                </c:pt>
                <c:pt idx="489">
                  <c:v>-0.630553618166442</c:v>
                </c:pt>
                <c:pt idx="490">
                  <c:v>-0.62890421763219</c:v>
                </c:pt>
                <c:pt idx="491">
                  <c:v>-0.627256526274135</c:v>
                </c:pt>
                <c:pt idx="492">
                  <c:v>-0.62561053608965</c:v>
                </c:pt>
                <c:pt idx="493">
                  <c:v>-0.623966239119295</c:v>
                </c:pt>
                <c:pt idx="494">
                  <c:v>-0.622323627446471</c:v>
                </c:pt>
                <c:pt idx="495">
                  <c:v>-0.620682693197076</c:v>
                </c:pt>
                <c:pt idx="496">
                  <c:v>-0.619043428539166</c:v>
                </c:pt>
                <c:pt idx="497">
                  <c:v>-0.617405825682612</c:v>
                </c:pt>
                <c:pt idx="498">
                  <c:v>-0.615769876878775</c:v>
                </c:pt>
                <c:pt idx="499">
                  <c:v>-0.614135574420165</c:v>
                </c:pt>
                <c:pt idx="500">
                  <c:v>-0.612502910640122</c:v>
                </c:pt>
                <c:pt idx="501">
                  <c:v>-0.610871877912488</c:v>
                </c:pt>
                <c:pt idx="502">
                  <c:v>-0.609242468651283</c:v>
                </c:pt>
                <c:pt idx="503">
                  <c:v>-0.607614675310394</c:v>
                </c:pt>
                <c:pt idx="504">
                  <c:v>-0.605988490383251</c:v>
                </c:pt>
                <c:pt idx="505">
                  <c:v>-0.60436390640252</c:v>
                </c:pt>
                <c:pt idx="506">
                  <c:v>-0.602740915939796</c:v>
                </c:pt>
                <c:pt idx="507">
                  <c:v>-0.60111951160529</c:v>
                </c:pt>
                <c:pt idx="508">
                  <c:v>-0.59949968604753</c:v>
                </c:pt>
                <c:pt idx="509">
                  <c:v>-0.59788143195306</c:v>
                </c:pt>
                <c:pt idx="510">
                  <c:v>-0.596264742046143</c:v>
                </c:pt>
                <c:pt idx="511">
                  <c:v>-0.594649609088462</c:v>
                </c:pt>
                <c:pt idx="512">
                  <c:v>-0.593036025878834</c:v>
                </c:pt>
                <c:pt idx="513">
                  <c:v>-0.591423985252917</c:v>
                </c:pt>
                <c:pt idx="514">
                  <c:v>-0.589813480082922</c:v>
                </c:pt>
                <c:pt idx="515">
                  <c:v>-0.588204503277334</c:v>
                </c:pt>
                <c:pt idx="516">
                  <c:v>-0.586597047780624</c:v>
                </c:pt>
                <c:pt idx="517">
                  <c:v>-0.584991106572976</c:v>
                </c:pt>
                <c:pt idx="518">
                  <c:v>-0.58338667267001</c:v>
                </c:pt>
                <c:pt idx="519">
                  <c:v>-0.581783739122503</c:v>
                </c:pt>
                <c:pt idx="520">
                  <c:v>-0.580182299016126</c:v>
                </c:pt>
                <c:pt idx="521">
                  <c:v>-0.57858234547117</c:v>
                </c:pt>
                <c:pt idx="522">
                  <c:v>-0.57698387164228</c:v>
                </c:pt>
                <c:pt idx="523">
                  <c:v>-0.575386870718196</c:v>
                </c:pt>
                <c:pt idx="524">
                  <c:v>-0.573791335921487</c:v>
                </c:pt>
                <c:pt idx="525">
                  <c:v>-0.572197260508292</c:v>
                </c:pt>
                <c:pt idx="526">
                  <c:v>-0.570604637768067</c:v>
                </c:pt>
                <c:pt idx="527">
                  <c:v>-0.569013461023329</c:v>
                </c:pt>
                <c:pt idx="528">
                  <c:v>-0.567423723629405</c:v>
                </c:pt>
                <c:pt idx="529">
                  <c:v>-0.565835418974181</c:v>
                </c:pt>
                <c:pt idx="530">
                  <c:v>-0.564248540477853</c:v>
                </c:pt>
                <c:pt idx="531">
                  <c:v>-0.562663081592689</c:v>
                </c:pt>
                <c:pt idx="532">
                  <c:v>-0.561079035802779</c:v>
                </c:pt>
                <c:pt idx="533">
                  <c:v>-0.559496396623796</c:v>
                </c:pt>
                <c:pt idx="534">
                  <c:v>-0.55791515760276</c:v>
                </c:pt>
                <c:pt idx="535">
                  <c:v>-0.556335312317799</c:v>
                </c:pt>
                <c:pt idx="536">
                  <c:v>-0.554756854377917</c:v>
                </c:pt>
                <c:pt idx="537">
                  <c:v>-0.55317977742276</c:v>
                </c:pt>
                <c:pt idx="538">
                  <c:v>-0.551604075122384</c:v>
                </c:pt>
                <c:pt idx="539">
                  <c:v>-0.550029741177034</c:v>
                </c:pt>
                <c:pt idx="540">
                  <c:v>-0.54845676931691</c:v>
                </c:pt>
                <c:pt idx="541">
                  <c:v>-0.546885153301946</c:v>
                </c:pt>
                <c:pt idx="542">
                  <c:v>-0.545314886921591</c:v>
                </c:pt>
                <c:pt idx="543">
                  <c:v>-0.543745963994583</c:v>
                </c:pt>
                <c:pt idx="544">
                  <c:v>-0.542178378368737</c:v>
                </c:pt>
                <c:pt idx="545">
                  <c:v>-0.540612123920723</c:v>
                </c:pt>
                <c:pt idx="546">
                  <c:v>-0.539047194555856</c:v>
                </c:pt>
                <c:pt idx="547">
                  <c:v>-0.537483584207881</c:v>
                </c:pt>
                <c:pt idx="548">
                  <c:v>-0.535921286838763</c:v>
                </c:pt>
                <c:pt idx="549">
                  <c:v>-0.534360296438478</c:v>
                </c:pt>
                <c:pt idx="550">
                  <c:v>-0.532800607024809</c:v>
                </c:pt>
                <c:pt idx="551">
                  <c:v>-0.531242212643133</c:v>
                </c:pt>
                <c:pt idx="552">
                  <c:v>-0.529685107366228</c:v>
                </c:pt>
                <c:pt idx="553">
                  <c:v>-0.528129285294063</c:v>
                </c:pt>
                <c:pt idx="554">
                  <c:v>-0.5265747405536</c:v>
                </c:pt>
                <c:pt idx="555">
                  <c:v>-0.5250214672986</c:v>
                </c:pt>
                <c:pt idx="556">
                  <c:v>-0.523469459709421</c:v>
                </c:pt>
                <c:pt idx="557">
                  <c:v>-0.521918711992826</c:v>
                </c:pt>
                <c:pt idx="558">
                  <c:v>-0.520369218381788</c:v>
                </c:pt>
                <c:pt idx="559">
                  <c:v>-0.5188209731353</c:v>
                </c:pt>
                <c:pt idx="560">
                  <c:v>-0.517273970538188</c:v>
                </c:pt>
                <c:pt idx="561">
                  <c:v>-0.515728204900913</c:v>
                </c:pt>
                <c:pt idx="562">
                  <c:v>-0.514183670559396</c:v>
                </c:pt>
                <c:pt idx="563">
                  <c:v>-0.512640361874826</c:v>
                </c:pt>
                <c:pt idx="564">
                  <c:v>-0.511098273233476</c:v>
                </c:pt>
                <c:pt idx="565">
                  <c:v>-0.509557399046524</c:v>
                </c:pt>
                <c:pt idx="566">
                  <c:v>-0.508017733749873</c:v>
                </c:pt>
                <c:pt idx="567">
                  <c:v>-0.506479271803968</c:v>
                </c:pt>
                <c:pt idx="568">
                  <c:v>-0.504942007693622</c:v>
                </c:pt>
                <c:pt idx="569">
                  <c:v>-0.503405935927837</c:v>
                </c:pt>
                <c:pt idx="570">
                  <c:v>-0.501871051039634</c:v>
                </c:pt>
                <c:pt idx="571">
                  <c:v>-0.500337347585875</c:v>
                </c:pt>
                <c:pt idx="572">
                  <c:v>-0.498804820147094</c:v>
                </c:pt>
                <c:pt idx="573">
                  <c:v>-0.497273463327325</c:v>
                </c:pt>
                <c:pt idx="574">
                  <c:v>-0.495743271753936</c:v>
                </c:pt>
                <c:pt idx="575">
                  <c:v>-0.494214240077459</c:v>
                </c:pt>
                <c:pt idx="576">
                  <c:v>-0.492686362971425</c:v>
                </c:pt>
                <c:pt idx="577">
                  <c:v>-0.491159635132197</c:v>
                </c:pt>
                <c:pt idx="578">
                  <c:v>-0.489634051278812</c:v>
                </c:pt>
                <c:pt idx="579">
                  <c:v>-0.488109606152812</c:v>
                </c:pt>
                <c:pt idx="580">
                  <c:v>-0.486586294518089</c:v>
                </c:pt>
                <c:pt idx="581">
                  <c:v>-0.485064111160722</c:v>
                </c:pt>
                <c:pt idx="582">
                  <c:v>-0.483543050888821</c:v>
                </c:pt>
                <c:pt idx="583">
                  <c:v>-0.482023108532369</c:v>
                </c:pt>
                <c:pt idx="584">
                  <c:v>-0.480504278943067</c:v>
                </c:pt>
                <c:pt idx="585">
                  <c:v>-0.478986556994178</c:v>
                </c:pt>
                <c:pt idx="586">
                  <c:v>-0.477469937580378</c:v>
                </c:pt>
                <c:pt idx="587">
                  <c:v>-0.475954415617598</c:v>
                </c:pt>
                <c:pt idx="588">
                  <c:v>-0.474439986042879</c:v>
                </c:pt>
                <c:pt idx="589">
                  <c:v>-0.47292664381422</c:v>
                </c:pt>
                <c:pt idx="590">
                  <c:v>-0.47141438391043</c:v>
                </c:pt>
                <c:pt idx="591">
                  <c:v>-0.469903201330979</c:v>
                </c:pt>
                <c:pt idx="592">
                  <c:v>-0.468393091095858</c:v>
                </c:pt>
                <c:pt idx="593">
                  <c:v>-0.466884048245427</c:v>
                </c:pt>
                <c:pt idx="594">
                  <c:v>-0.465376067840275</c:v>
                </c:pt>
                <c:pt idx="595">
                  <c:v>-0.463869144961079</c:v>
                </c:pt>
                <c:pt idx="596">
                  <c:v>-0.462363274708459</c:v>
                </c:pt>
                <c:pt idx="597">
                  <c:v>-0.46085845220284</c:v>
                </c:pt>
                <c:pt idx="598">
                  <c:v>-0.459354672584312</c:v>
                </c:pt>
                <c:pt idx="599">
                  <c:v>-0.457851931012495</c:v>
                </c:pt>
                <c:pt idx="600">
                  <c:v>-0.456350222666396</c:v>
                </c:pt>
                <c:pt idx="601">
                  <c:v>-0.454849542744277</c:v>
                </c:pt>
                <c:pt idx="602">
                  <c:v>-0.453349886463522</c:v>
                </c:pt>
                <c:pt idx="603">
                  <c:v>-0.451851249060497</c:v>
                </c:pt>
                <c:pt idx="604">
                  <c:v>-0.450353625790425</c:v>
                </c:pt>
                <c:pt idx="605">
                  <c:v>-0.448857011927247</c:v>
                </c:pt>
                <c:pt idx="606">
                  <c:v>-0.447361402763497</c:v>
                </c:pt>
                <c:pt idx="607">
                  <c:v>-0.445866793610166</c:v>
                </c:pt>
                <c:pt idx="608">
                  <c:v>-0.444373179796582</c:v>
                </c:pt>
                <c:pt idx="609">
                  <c:v>-0.442880556670273</c:v>
                </c:pt>
                <c:pt idx="610">
                  <c:v>-0.441388919596846</c:v>
                </c:pt>
                <c:pt idx="611">
                  <c:v>-0.43989826395986</c:v>
                </c:pt>
                <c:pt idx="612">
                  <c:v>-0.4384085851607</c:v>
                </c:pt>
                <c:pt idx="613">
                  <c:v>-0.436919878618454</c:v>
                </c:pt>
                <c:pt idx="614">
                  <c:v>-0.435432139769791</c:v>
                </c:pt>
                <c:pt idx="615">
                  <c:v>-0.433945364068835</c:v>
                </c:pt>
                <c:pt idx="616">
                  <c:v>-0.432459546987048</c:v>
                </c:pt>
                <c:pt idx="617">
                  <c:v>-0.430974684013111</c:v>
                </c:pt>
                <c:pt idx="618">
                  <c:v>-0.429490770652798</c:v>
                </c:pt>
                <c:pt idx="619">
                  <c:v>-0.428007802428863</c:v>
                </c:pt>
                <c:pt idx="620">
                  <c:v>-0.426525774880922</c:v>
                </c:pt>
                <c:pt idx="621">
                  <c:v>-0.425044683565336</c:v>
                </c:pt>
                <c:pt idx="622">
                  <c:v>-0.423564524055092</c:v>
                </c:pt>
                <c:pt idx="623">
                  <c:v>-0.422085291939693</c:v>
                </c:pt>
                <c:pt idx="624">
                  <c:v>-0.420606982825039</c:v>
                </c:pt>
                <c:pt idx="625">
                  <c:v>-0.419129592333321</c:v>
                </c:pt>
                <c:pt idx="626">
                  <c:v>-0.417653116102898</c:v>
                </c:pt>
                <c:pt idx="627">
                  <c:v>-0.416177549788196</c:v>
                </c:pt>
                <c:pt idx="628">
                  <c:v>-0.41470288905959</c:v>
                </c:pt>
                <c:pt idx="629">
                  <c:v>-0.413229129603298</c:v>
                </c:pt>
                <c:pt idx="630">
                  <c:v>-0.411756267121268</c:v>
                </c:pt>
                <c:pt idx="631">
                  <c:v>-0.410284297331075</c:v>
                </c:pt>
                <c:pt idx="632">
                  <c:v>-0.408813215965808</c:v>
                </c:pt>
                <c:pt idx="633">
                  <c:v>-0.407343018773967</c:v>
                </c:pt>
                <c:pt idx="634">
                  <c:v>-0.405873701519356</c:v>
                </c:pt>
                <c:pt idx="635">
                  <c:v>-0.404405259980975</c:v>
                </c:pt>
                <c:pt idx="636">
                  <c:v>-0.40293768995292</c:v>
                </c:pt>
                <c:pt idx="637">
                  <c:v>-0.401470987244277</c:v>
                </c:pt>
                <c:pt idx="638">
                  <c:v>-0.400005147679017</c:v>
                </c:pt>
                <c:pt idx="639">
                  <c:v>-0.398540167095897</c:v>
                </c:pt>
                <c:pt idx="640">
                  <c:v>-0.397076041348358</c:v>
                </c:pt>
                <c:pt idx="641">
                  <c:v>-0.395612766304422</c:v>
                </c:pt>
                <c:pt idx="642">
                  <c:v>-0.394150337846594</c:v>
                </c:pt>
                <c:pt idx="643">
                  <c:v>-0.39268875187176</c:v>
                </c:pt>
                <c:pt idx="644">
                  <c:v>-0.391228004291094</c:v>
                </c:pt>
                <c:pt idx="645">
                  <c:v>-0.389768091029951</c:v>
                </c:pt>
                <c:pt idx="646">
                  <c:v>-0.38830900802778</c:v>
                </c:pt>
                <c:pt idx="647">
                  <c:v>-0.386850751238017</c:v>
                </c:pt>
                <c:pt idx="648">
                  <c:v>-0.385393316627997</c:v>
                </c:pt>
                <c:pt idx="649">
                  <c:v>-0.383936700178857</c:v>
                </c:pt>
                <c:pt idx="650">
                  <c:v>-0.382480897885437</c:v>
                </c:pt>
                <c:pt idx="651">
                  <c:v>-0.381025905756191</c:v>
                </c:pt>
                <c:pt idx="652">
                  <c:v>-0.379571719813093</c:v>
                </c:pt>
                <c:pt idx="653">
                  <c:v>-0.37811833609154</c:v>
                </c:pt>
                <c:pt idx="654">
                  <c:v>-0.376665750640266</c:v>
                </c:pt>
                <c:pt idx="655">
                  <c:v>-0.375213959521247</c:v>
                </c:pt>
                <c:pt idx="656">
                  <c:v>-0.373762958809609</c:v>
                </c:pt>
                <c:pt idx="657">
                  <c:v>-0.372312744593544</c:v>
                </c:pt>
                <c:pt idx="658">
                  <c:v>-0.370863312974212</c:v>
                </c:pt>
                <c:pt idx="659">
                  <c:v>-0.369414660065658</c:v>
                </c:pt>
                <c:pt idx="660">
                  <c:v>-0.367966781994723</c:v>
                </c:pt>
                <c:pt idx="661">
                  <c:v>-0.366519674900953</c:v>
                </c:pt>
                <c:pt idx="662">
                  <c:v>-0.365073334936516</c:v>
                </c:pt>
                <c:pt idx="663">
                  <c:v>-0.363627758266112</c:v>
                </c:pt>
                <c:pt idx="664">
                  <c:v>-0.36218294106689</c:v>
                </c:pt>
                <c:pt idx="665">
                  <c:v>-0.360738879528359</c:v>
                </c:pt>
                <c:pt idx="666">
                  <c:v>-0.359295569852307</c:v>
                </c:pt>
                <c:pt idx="667">
                  <c:v>-0.357853008252714</c:v>
                </c:pt>
                <c:pt idx="668">
                  <c:v>-0.356411190955671</c:v>
                </c:pt>
                <c:pt idx="669">
                  <c:v>-0.354970114199293</c:v>
                </c:pt>
                <c:pt idx="670">
                  <c:v>-0.353529774233639</c:v>
                </c:pt>
                <c:pt idx="671">
                  <c:v>-0.35209016732063</c:v>
                </c:pt>
                <c:pt idx="672">
                  <c:v>-0.350651289733968</c:v>
                </c:pt>
                <c:pt idx="673">
                  <c:v>-0.349213137759051</c:v>
                </c:pt>
                <c:pt idx="674">
                  <c:v>-0.347775707692899</c:v>
                </c:pt>
                <c:pt idx="675">
                  <c:v>-0.346338995844066</c:v>
                </c:pt>
                <c:pt idx="676">
                  <c:v>-0.34490299853257</c:v>
                </c:pt>
                <c:pt idx="677">
                  <c:v>-0.343467712089807</c:v>
                </c:pt>
                <c:pt idx="678">
                  <c:v>-0.342033132858473</c:v>
                </c:pt>
                <c:pt idx="679">
                  <c:v>-0.340599257192492</c:v>
                </c:pt>
                <c:pt idx="680">
                  <c:v>-0.339166081456932</c:v>
                </c:pt>
                <c:pt idx="681">
                  <c:v>-0.337733602027931</c:v>
                </c:pt>
                <c:pt idx="682">
                  <c:v>-0.33630181529262</c:v>
                </c:pt>
                <c:pt idx="683">
                  <c:v>-0.334870717649048</c:v>
                </c:pt>
                <c:pt idx="684">
                  <c:v>-0.333440305506106</c:v>
                </c:pt>
                <c:pt idx="685">
                  <c:v>-0.332010575283452</c:v>
                </c:pt>
                <c:pt idx="686">
                  <c:v>-0.330581523411436</c:v>
                </c:pt>
                <c:pt idx="687">
                  <c:v>-0.329153146331028</c:v>
                </c:pt>
                <c:pt idx="688">
                  <c:v>-0.327725440493742</c:v>
                </c:pt>
                <c:pt idx="689">
                  <c:v>-0.326298402361563</c:v>
                </c:pt>
                <c:pt idx="690">
                  <c:v>-0.324872028406877</c:v>
                </c:pt>
                <c:pt idx="691">
                  <c:v>-0.323446315112396</c:v>
                </c:pt>
                <c:pt idx="692">
                  <c:v>-0.322021258971088</c:v>
                </c:pt>
                <c:pt idx="693">
                  <c:v>-0.320596856486106</c:v>
                </c:pt>
                <c:pt idx="694">
                  <c:v>-0.319173104170716</c:v>
                </c:pt>
                <c:pt idx="695">
                  <c:v>-0.317749998548225</c:v>
                </c:pt>
                <c:pt idx="696">
                  <c:v>-0.316327536151916</c:v>
                </c:pt>
                <c:pt idx="697">
                  <c:v>-0.314905713524973</c:v>
                </c:pt>
                <c:pt idx="698">
                  <c:v>-0.313484527220416</c:v>
                </c:pt>
                <c:pt idx="699">
                  <c:v>-0.31206397380103</c:v>
                </c:pt>
                <c:pt idx="700">
                  <c:v>-0.310644049839298</c:v>
                </c:pt>
                <c:pt idx="701">
                  <c:v>-0.309224751917331</c:v>
                </c:pt>
                <c:pt idx="702">
                  <c:v>-0.307806076626805</c:v>
                </c:pt>
                <c:pt idx="703">
                  <c:v>-0.306388020568888</c:v>
                </c:pt>
                <c:pt idx="704">
                  <c:v>-0.304970580354178</c:v>
                </c:pt>
                <c:pt idx="705">
                  <c:v>-0.303553752602636</c:v>
                </c:pt>
                <c:pt idx="706">
                  <c:v>-0.302137533943518</c:v>
                </c:pt>
                <c:pt idx="707">
                  <c:v>-0.30072192101531</c:v>
                </c:pt>
                <c:pt idx="708">
                  <c:v>-0.299306910465667</c:v>
                </c:pt>
                <c:pt idx="709">
                  <c:v>-0.297892498951342</c:v>
                </c:pt>
                <c:pt idx="710">
                  <c:v>-0.296478683138128</c:v>
                </c:pt>
                <c:pt idx="711">
                  <c:v>-0.295065459700787</c:v>
                </c:pt>
                <c:pt idx="712">
                  <c:v>-0.293652825322993</c:v>
                </c:pt>
                <c:pt idx="713">
                  <c:v>-0.292240776697267</c:v>
                </c:pt>
                <c:pt idx="714">
                  <c:v>-0.290829310524911</c:v>
                </c:pt>
                <c:pt idx="715">
                  <c:v>-0.28941842351595</c:v>
                </c:pt>
                <c:pt idx="716">
                  <c:v>-0.288008112389066</c:v>
                </c:pt>
                <c:pt idx="717">
                  <c:v>-0.286598373871539</c:v>
                </c:pt>
                <c:pt idx="718">
                  <c:v>-0.285189204699186</c:v>
                </c:pt>
                <c:pt idx="719">
                  <c:v>-0.283780601616296</c:v>
                </c:pt>
                <c:pt idx="720">
                  <c:v>-0.282372561375575</c:v>
                </c:pt>
                <c:pt idx="721">
                  <c:v>-0.280965080738081</c:v>
                </c:pt>
                <c:pt idx="722">
                  <c:v>-0.279558156473165</c:v>
                </c:pt>
                <c:pt idx="723">
                  <c:v>-0.278151785358414</c:v>
                </c:pt>
                <c:pt idx="724">
                  <c:v>-0.276745964179589</c:v>
                </c:pt>
                <c:pt idx="725">
                  <c:v>-0.275340689730566</c:v>
                </c:pt>
                <c:pt idx="726">
                  <c:v>-0.273935958813278</c:v>
                </c:pt>
                <c:pt idx="727">
                  <c:v>-0.272531768237659</c:v>
                </c:pt>
                <c:pt idx="728">
                  <c:v>-0.271128114821581</c:v>
                </c:pt>
                <c:pt idx="729">
                  <c:v>-0.2697249953908</c:v>
                </c:pt>
                <c:pt idx="730">
                  <c:v>-0.268322406778898</c:v>
                </c:pt>
                <c:pt idx="731">
                  <c:v>-0.266920345827225</c:v>
                </c:pt>
                <c:pt idx="732">
                  <c:v>-0.265518809384844</c:v>
                </c:pt>
                <c:pt idx="733">
                  <c:v>-0.264117794308472</c:v>
                </c:pt>
                <c:pt idx="734">
                  <c:v>-0.262717297462426</c:v>
                </c:pt>
                <c:pt idx="735">
                  <c:v>-0.261317315718566</c:v>
                </c:pt>
                <c:pt idx="736">
                  <c:v>-0.259917845956241</c:v>
                </c:pt>
                <c:pt idx="737">
                  <c:v>-0.258518885062231</c:v>
                </c:pt>
                <c:pt idx="738">
                  <c:v>-0.257120429930696</c:v>
                </c:pt>
                <c:pt idx="739">
                  <c:v>-0.255722477463115</c:v>
                </c:pt>
                <c:pt idx="740">
                  <c:v>-0.254325024568241</c:v>
                </c:pt>
                <c:pt idx="741">
                  <c:v>-0.252928068162037</c:v>
                </c:pt>
                <c:pt idx="742">
                  <c:v>-0.25153160516763</c:v>
                </c:pt>
                <c:pt idx="743">
                  <c:v>-0.250135632515253</c:v>
                </c:pt>
                <c:pt idx="744">
                  <c:v>-0.248740147142192</c:v>
                </c:pt>
                <c:pt idx="745">
                  <c:v>-0.247345145992737</c:v>
                </c:pt>
                <c:pt idx="746">
                  <c:v>-0.245950626018124</c:v>
                </c:pt>
                <c:pt idx="747">
                  <c:v>-0.244556584176485</c:v>
                </c:pt>
                <c:pt idx="748">
                  <c:v>-0.243163017432798</c:v>
                </c:pt>
                <c:pt idx="749">
                  <c:v>-0.24176992275883</c:v>
                </c:pt>
                <c:pt idx="750">
                  <c:v>-0.240377297133092</c:v>
                </c:pt>
                <c:pt idx="751">
                  <c:v>-0.238985137540782</c:v>
                </c:pt>
                <c:pt idx="752">
                  <c:v>-0.237593440973734</c:v>
                </c:pt>
                <c:pt idx="753">
                  <c:v>-0.236202204430374</c:v>
                </c:pt>
                <c:pt idx="754">
                  <c:v>-0.23481142491566</c:v>
                </c:pt>
                <c:pt idx="755">
                  <c:v>-0.233421099441038</c:v>
                </c:pt>
                <c:pt idx="756">
                  <c:v>-0.23203122502439</c:v>
                </c:pt>
                <c:pt idx="757">
                  <c:v>-0.230641798689986</c:v>
                </c:pt>
                <c:pt idx="758">
                  <c:v>-0.229252817468428</c:v>
                </c:pt>
                <c:pt idx="759">
                  <c:v>-0.227864278396611</c:v>
                </c:pt>
                <c:pt idx="760">
                  <c:v>-0.226476178517664</c:v>
                </c:pt>
                <c:pt idx="761">
                  <c:v>-0.225088514880907</c:v>
                </c:pt>
                <c:pt idx="762">
                  <c:v>-0.223701284541802</c:v>
                </c:pt>
                <c:pt idx="763">
                  <c:v>-0.2223144845619</c:v>
                </c:pt>
                <c:pt idx="764">
                  <c:v>-0.220928112008799</c:v>
                </c:pt>
                <c:pt idx="765">
                  <c:v>-0.219542163956092</c:v>
                </c:pt>
                <c:pt idx="766">
                  <c:v>-0.21815663748332</c:v>
                </c:pt>
                <c:pt idx="767">
                  <c:v>-0.216771529675927</c:v>
                </c:pt>
                <c:pt idx="768">
                  <c:v>-0.215386837625208</c:v>
                </c:pt>
                <c:pt idx="769">
                  <c:v>-0.214002558428267</c:v>
                </c:pt>
                <c:pt idx="770">
                  <c:v>-0.212618689187965</c:v>
                </c:pt>
                <c:pt idx="771">
                  <c:v>-0.21123522701288</c:v>
                </c:pt>
                <c:pt idx="772">
                  <c:v>-0.209852169017254</c:v>
                </c:pt>
                <c:pt idx="773">
                  <c:v>-0.208469512320949</c:v>
                </c:pt>
                <c:pt idx="774">
                  <c:v>-0.207087254049405</c:v>
                </c:pt>
                <c:pt idx="775">
                  <c:v>-0.205705391333588</c:v>
                </c:pt>
                <c:pt idx="776">
                  <c:v>-0.204323921309947</c:v>
                </c:pt>
                <c:pt idx="777">
                  <c:v>-0.202942841120371</c:v>
                </c:pt>
                <c:pt idx="778">
                  <c:v>-0.20156214791214</c:v>
                </c:pt>
                <c:pt idx="779">
                  <c:v>-0.200181838837883</c:v>
                </c:pt>
                <c:pt idx="780">
                  <c:v>-0.198801911055532</c:v>
                </c:pt>
                <c:pt idx="781">
                  <c:v>-0.197422361728275</c:v>
                </c:pt>
                <c:pt idx="782">
                  <c:v>-0.196043188024518</c:v>
                </c:pt>
                <c:pt idx="783">
                  <c:v>-0.194664387117834</c:v>
                </c:pt>
                <c:pt idx="784">
                  <c:v>-0.193285956186922</c:v>
                </c:pt>
                <c:pt idx="785">
                  <c:v>-0.191907892415565</c:v>
                </c:pt>
                <c:pt idx="786">
                  <c:v>-0.190530192992582</c:v>
                </c:pt>
                <c:pt idx="787">
                  <c:v>-0.18915285511179</c:v>
                </c:pt>
                <c:pt idx="788">
                  <c:v>-0.187775875971954</c:v>
                </c:pt>
                <c:pt idx="789">
                  <c:v>-0.186399252776752</c:v>
                </c:pt>
                <c:pt idx="790">
                  <c:v>-0.185022982734724</c:v>
                </c:pt>
                <c:pt idx="791">
                  <c:v>-0.183647063059235</c:v>
                </c:pt>
                <c:pt idx="792">
                  <c:v>-0.18227149096843</c:v>
                </c:pt>
                <c:pt idx="793">
                  <c:v>-0.180896263685194</c:v>
                </c:pt>
                <c:pt idx="794">
                  <c:v>-0.179521378437105</c:v>
                </c:pt>
                <c:pt idx="795">
                  <c:v>-0.178146832456397</c:v>
                </c:pt>
                <c:pt idx="796">
                  <c:v>-0.176772622979915</c:v>
                </c:pt>
                <c:pt idx="797">
                  <c:v>-0.175398747249076</c:v>
                </c:pt>
                <c:pt idx="798">
                  <c:v>-0.174025202509825</c:v>
                </c:pt>
                <c:pt idx="799">
                  <c:v>-0.172651986012594</c:v>
                </c:pt>
                <c:pt idx="800">
                  <c:v>-0.171279095012261</c:v>
                </c:pt>
                <c:pt idx="801">
                  <c:v>-0.169906526768112</c:v>
                </c:pt>
                <c:pt idx="802">
                  <c:v>-0.168534278543795</c:v>
                </c:pt>
                <c:pt idx="803">
                  <c:v>-0.167162347607283</c:v>
                </c:pt>
                <c:pt idx="804">
                  <c:v>-0.16579073123083</c:v>
                </c:pt>
                <c:pt idx="805">
                  <c:v>-0.164419426690936</c:v>
                </c:pt>
                <c:pt idx="806">
                  <c:v>-0.163048431268301</c:v>
                </c:pt>
                <c:pt idx="807">
                  <c:v>-0.161677742247788</c:v>
                </c:pt>
                <c:pt idx="808">
                  <c:v>-0.160307356918384</c:v>
                </c:pt>
                <c:pt idx="809">
                  <c:v>-0.158937272573156</c:v>
                </c:pt>
                <c:pt idx="810">
                  <c:v>-0.157567486509216</c:v>
                </c:pt>
                <c:pt idx="811">
                  <c:v>-0.156197996027677</c:v>
                </c:pt>
                <c:pt idx="812">
                  <c:v>-0.154828798433619</c:v>
                </c:pt>
                <c:pt idx="813">
                  <c:v>-0.153459891036045</c:v>
                </c:pt>
                <c:pt idx="814">
                  <c:v>-0.152091271147845</c:v>
                </c:pt>
                <c:pt idx="815">
                  <c:v>-0.150722936085753</c:v>
                </c:pt>
                <c:pt idx="816">
                  <c:v>-0.149354883170313</c:v>
                </c:pt>
                <c:pt idx="817">
                  <c:v>-0.147987109725839</c:v>
                </c:pt>
                <c:pt idx="818">
                  <c:v>-0.146619613080373</c:v>
                </c:pt>
                <c:pt idx="819">
                  <c:v>-0.145252390565651</c:v>
                </c:pt>
                <c:pt idx="820">
                  <c:v>-0.143885439517062</c:v>
                </c:pt>
                <c:pt idx="821">
                  <c:v>-0.142518757273612</c:v>
                </c:pt>
                <c:pt idx="822">
                  <c:v>-0.141152341177883</c:v>
                </c:pt>
                <c:pt idx="823">
                  <c:v>-0.139786188575997</c:v>
                </c:pt>
                <c:pt idx="824">
                  <c:v>-0.13842029681758</c:v>
                </c:pt>
                <c:pt idx="825">
                  <c:v>-0.137054663255719</c:v>
                </c:pt>
                <c:pt idx="826">
                  <c:v>-0.13568928524693</c:v>
                </c:pt>
                <c:pt idx="827">
                  <c:v>-0.134324160151117</c:v>
                </c:pt>
                <c:pt idx="828">
                  <c:v>-0.132959285331537</c:v>
                </c:pt>
                <c:pt idx="829">
                  <c:v>-0.131594658154762</c:v>
                </c:pt>
                <c:pt idx="830">
                  <c:v>-0.130230275990639</c:v>
                </c:pt>
                <c:pt idx="831">
                  <c:v>-0.12886613621226</c:v>
                </c:pt>
                <c:pt idx="832">
                  <c:v>-0.127502236195916</c:v>
                </c:pt>
                <c:pt idx="833">
                  <c:v>-0.126138573321069</c:v>
                </c:pt>
                <c:pt idx="834">
                  <c:v>-0.12477514497031</c:v>
                </c:pt>
                <c:pt idx="835">
                  <c:v>-0.123411948529324</c:v>
                </c:pt>
                <c:pt idx="836">
                  <c:v>-0.122048981386852</c:v>
                </c:pt>
                <c:pt idx="837">
                  <c:v>-0.120686240934659</c:v>
                </c:pt>
                <c:pt idx="838">
                  <c:v>-0.119323724567493</c:v>
                </c:pt>
                <c:pt idx="839">
                  <c:v>-0.117961429683051</c:v>
                </c:pt>
                <c:pt idx="840">
                  <c:v>-0.116599353681944</c:v>
                </c:pt>
                <c:pt idx="841">
                  <c:v>-0.115237493967659</c:v>
                </c:pt>
                <c:pt idx="842">
                  <c:v>-0.113875847946525</c:v>
                </c:pt>
                <c:pt idx="843">
                  <c:v>-0.112514413027674</c:v>
                </c:pt>
                <c:pt idx="844">
                  <c:v>-0.111153186623012</c:v>
                </c:pt>
                <c:pt idx="845">
                  <c:v>-0.109792166147176</c:v>
                </c:pt>
                <c:pt idx="846">
                  <c:v>-0.108431349017503</c:v>
                </c:pt>
                <c:pt idx="847">
                  <c:v>-0.107070732653993</c:v>
                </c:pt>
                <c:pt idx="848">
                  <c:v>-0.105710314479276</c:v>
                </c:pt>
                <c:pt idx="849">
                  <c:v>-0.104350091918573</c:v>
                </c:pt>
                <c:pt idx="850">
                  <c:v>-0.102990062399665</c:v>
                </c:pt>
                <c:pt idx="851">
                  <c:v>-0.101630223352854</c:v>
                </c:pt>
                <c:pt idx="852">
                  <c:v>-0.100270572210932</c:v>
                </c:pt>
                <c:pt idx="853">
                  <c:v>-0.0989111064091452</c:v>
                </c:pt>
                <c:pt idx="854">
                  <c:v>-0.0975518233851561</c:v>
                </c:pt>
                <c:pt idx="855">
                  <c:v>-0.0961927205790133</c:v>
                </c:pt>
                <c:pt idx="856">
                  <c:v>-0.0948337954331141</c:v>
                </c:pt>
                <c:pt idx="857">
                  <c:v>-0.093475045392171</c:v>
                </c:pt>
                <c:pt idx="858">
                  <c:v>-0.0921164679031774</c:v>
                </c:pt>
                <c:pt idx="859">
                  <c:v>-0.0907580604153728</c:v>
                </c:pt>
                <c:pt idx="860">
                  <c:v>-0.0893998203802092</c:v>
                </c:pt>
                <c:pt idx="861">
                  <c:v>-0.0880417452513162</c:v>
                </c:pt>
                <c:pt idx="862">
                  <c:v>-0.0866838324844675</c:v>
                </c:pt>
                <c:pt idx="863">
                  <c:v>-0.0853260795375468</c:v>
                </c:pt>
                <c:pt idx="864">
                  <c:v>-0.0839684838705136</c:v>
                </c:pt>
                <c:pt idx="865">
                  <c:v>-0.0826110429453692</c:v>
                </c:pt>
                <c:pt idx="866">
                  <c:v>-0.0812537542261235</c:v>
                </c:pt>
                <c:pt idx="867">
                  <c:v>-0.0798966151787607</c:v>
                </c:pt>
                <c:pt idx="868">
                  <c:v>-0.0785396232712059</c:v>
                </c:pt>
                <c:pt idx="869">
                  <c:v>-0.0771827759732914</c:v>
                </c:pt>
                <c:pt idx="870">
                  <c:v>-0.0758260707567233</c:v>
                </c:pt>
                <c:pt idx="871">
                  <c:v>-0.0744695050950476</c:v>
                </c:pt>
                <c:pt idx="872">
                  <c:v>-0.0731130764636175</c:v>
                </c:pt>
                <c:pt idx="873">
                  <c:v>-0.0717567823395593</c:v>
                </c:pt>
                <c:pt idx="874">
                  <c:v>-0.0704006202017395</c:v>
                </c:pt>
                <c:pt idx="875">
                  <c:v>-0.0690445875307315</c:v>
                </c:pt>
                <c:pt idx="876">
                  <c:v>-0.0676886818087826</c:v>
                </c:pt>
                <c:pt idx="877">
                  <c:v>-0.0663329005197805</c:v>
                </c:pt>
                <c:pt idx="878">
                  <c:v>-0.0649772411492203</c:v>
                </c:pt>
                <c:pt idx="879">
                  <c:v>-0.0636217011841718</c:v>
                </c:pt>
                <c:pt idx="880">
                  <c:v>-0.0622662781132463</c:v>
                </c:pt>
                <c:pt idx="881">
                  <c:v>-0.0609109694265639</c:v>
                </c:pt>
                <c:pt idx="882">
                  <c:v>-0.0595557726157202</c:v>
                </c:pt>
                <c:pt idx="883">
                  <c:v>-0.0582006851737538</c:v>
                </c:pt>
                <c:pt idx="884">
                  <c:v>-0.0568457045951137</c:v>
                </c:pt>
                <c:pt idx="885">
                  <c:v>-0.0554908283756262</c:v>
                </c:pt>
                <c:pt idx="886">
                  <c:v>-0.0541360540124625</c:v>
                </c:pt>
                <c:pt idx="887">
                  <c:v>-0.052781379004106</c:v>
                </c:pt>
                <c:pt idx="888">
                  <c:v>-0.0514268008503195</c:v>
                </c:pt>
                <c:pt idx="889">
                  <c:v>-0.0500723170521133</c:v>
                </c:pt>
                <c:pt idx="890">
                  <c:v>-0.0487179251117122</c:v>
                </c:pt>
                <c:pt idx="891">
                  <c:v>-0.0473636225325227</c:v>
                </c:pt>
                <c:pt idx="892">
                  <c:v>-0.0460094068191015</c:v>
                </c:pt>
                <c:pt idx="893">
                  <c:v>-0.0446552754771223</c:v>
                </c:pt>
                <c:pt idx="894">
                  <c:v>-0.0433012260133442</c:v>
                </c:pt>
                <c:pt idx="895">
                  <c:v>-0.0419472559355785</c:v>
                </c:pt>
                <c:pt idx="896">
                  <c:v>-0.0405933627526574</c:v>
                </c:pt>
                <c:pt idx="897">
                  <c:v>-0.0392395439744009</c:v>
                </c:pt>
                <c:pt idx="898">
                  <c:v>-0.0378857971115855</c:v>
                </c:pt>
                <c:pt idx="899">
                  <c:v>-0.036532119675911</c:v>
                </c:pt>
                <c:pt idx="900">
                  <c:v>-0.0351785091799692</c:v>
                </c:pt>
                <c:pt idx="901">
                  <c:v>-0.0338249631372114</c:v>
                </c:pt>
                <c:pt idx="902">
                  <c:v>-0.0324714790619164</c:v>
                </c:pt>
                <c:pt idx="903">
                  <c:v>-0.0311180544691585</c:v>
                </c:pt>
                <c:pt idx="904">
                  <c:v>-0.0297646868747754</c:v>
                </c:pt>
                <c:pt idx="905">
                  <c:v>-0.028411373795336</c:v>
                </c:pt>
                <c:pt idx="906">
                  <c:v>-0.0270581127481093</c:v>
                </c:pt>
                <c:pt idx="907">
                  <c:v>-0.0257049012510311</c:v>
                </c:pt>
                <c:pt idx="908">
                  <c:v>-0.0243517368226732</c:v>
                </c:pt>
                <c:pt idx="909">
                  <c:v>-0.0229986169822108</c:v>
                </c:pt>
                <c:pt idx="910">
                  <c:v>-0.0216455392493911</c:v>
                </c:pt>
                <c:pt idx="911">
                  <c:v>-0.020292501144501</c:v>
                </c:pt>
                <c:pt idx="912">
                  <c:v>-0.0189395001883355</c:v>
                </c:pt>
                <c:pt idx="913">
                  <c:v>-0.0175865339021661</c:v>
                </c:pt>
                <c:pt idx="914">
                  <c:v>-0.0162335998077081</c:v>
                </c:pt>
                <c:pt idx="915">
                  <c:v>-0.0148806954270901</c:v>
                </c:pt>
                <c:pt idx="916">
                  <c:v>-0.013527818282821</c:v>
                </c:pt>
                <c:pt idx="917">
                  <c:v>-0.0121749658977589</c:v>
                </c:pt>
                <c:pt idx="918">
                  <c:v>-0.0108221357950792</c:v>
                </c:pt>
                <c:pt idx="919">
                  <c:v>-0.00946932549824273</c:v>
                </c:pt>
                <c:pt idx="920">
                  <c:v>-0.00811653253096403</c:v>
                </c:pt>
                <c:pt idx="921">
                  <c:v>-0.00676375441717975</c:v>
                </c:pt>
                <c:pt idx="922">
                  <c:v>-0.00541098868101666</c:v>
                </c:pt>
                <c:pt idx="923">
                  <c:v>-0.00405823284676052</c:v>
                </c:pt>
                <c:pt idx="924">
                  <c:v>-0.00270548443882349</c:v>
                </c:pt>
                <c:pt idx="925">
                  <c:v>-0.00135274098171303</c:v>
                </c:pt>
                <c:pt idx="926">
                  <c:v>0.0</c:v>
                </c:pt>
                <c:pt idx="927">
                  <c:v>0.00135274098171317</c:v>
                </c:pt>
                <c:pt idx="928">
                  <c:v>0.00270548443882349</c:v>
                </c:pt>
                <c:pt idx="929">
                  <c:v>0.00405823284676066</c:v>
                </c:pt>
                <c:pt idx="930">
                  <c:v>0.00541098868101666</c:v>
                </c:pt>
                <c:pt idx="931">
                  <c:v>0.00676375441717975</c:v>
                </c:pt>
                <c:pt idx="932">
                  <c:v>0.00811653253096389</c:v>
                </c:pt>
                <c:pt idx="933">
                  <c:v>0.00946932549824273</c:v>
                </c:pt>
                <c:pt idx="934">
                  <c:v>0.0108221357950791</c:v>
                </c:pt>
                <c:pt idx="935">
                  <c:v>0.0121749658977589</c:v>
                </c:pt>
                <c:pt idx="936">
                  <c:v>0.0135278182828211</c:v>
                </c:pt>
                <c:pt idx="937">
                  <c:v>0.0148806954270901</c:v>
                </c:pt>
                <c:pt idx="938">
                  <c:v>0.0162335998077082</c:v>
                </c:pt>
                <c:pt idx="939">
                  <c:v>0.0175865339021659</c:v>
                </c:pt>
                <c:pt idx="940">
                  <c:v>0.0189395001883355</c:v>
                </c:pt>
                <c:pt idx="941">
                  <c:v>0.0202925011445008</c:v>
                </c:pt>
                <c:pt idx="942">
                  <c:v>0.0216455392493911</c:v>
                </c:pt>
                <c:pt idx="943">
                  <c:v>0.0229986169822107</c:v>
                </c:pt>
                <c:pt idx="944">
                  <c:v>0.0243517368226732</c:v>
                </c:pt>
                <c:pt idx="945">
                  <c:v>0.0257049012510313</c:v>
                </c:pt>
                <c:pt idx="946">
                  <c:v>0.0270581127481093</c:v>
                </c:pt>
                <c:pt idx="947">
                  <c:v>0.0284113737953362</c:v>
                </c:pt>
                <c:pt idx="948">
                  <c:v>0.0297646868747753</c:v>
                </c:pt>
                <c:pt idx="949">
                  <c:v>0.0311180544691585</c:v>
                </c:pt>
                <c:pt idx="950">
                  <c:v>0.0324714790619163</c:v>
                </c:pt>
                <c:pt idx="951">
                  <c:v>0.0338249631372114</c:v>
                </c:pt>
                <c:pt idx="952">
                  <c:v>0.0351785091799694</c:v>
                </c:pt>
                <c:pt idx="953">
                  <c:v>0.036532119675911</c:v>
                </c:pt>
                <c:pt idx="954">
                  <c:v>0.0378857971115856</c:v>
                </c:pt>
                <c:pt idx="955">
                  <c:v>0.0392395439744009</c:v>
                </c:pt>
                <c:pt idx="956">
                  <c:v>0.0405933627526574</c:v>
                </c:pt>
                <c:pt idx="957">
                  <c:v>0.0419472559355784</c:v>
                </c:pt>
                <c:pt idx="958">
                  <c:v>0.0433012260133442</c:v>
                </c:pt>
                <c:pt idx="959">
                  <c:v>0.0446552754771222</c:v>
                </c:pt>
                <c:pt idx="960">
                  <c:v>0.0460094068191015</c:v>
                </c:pt>
                <c:pt idx="961">
                  <c:v>0.0473636225325228</c:v>
                </c:pt>
                <c:pt idx="962">
                  <c:v>0.0487179251117122</c:v>
                </c:pt>
                <c:pt idx="963">
                  <c:v>0.0500723170521135</c:v>
                </c:pt>
                <c:pt idx="964">
                  <c:v>0.0514268008503195</c:v>
                </c:pt>
                <c:pt idx="965">
                  <c:v>0.052781379004106</c:v>
                </c:pt>
                <c:pt idx="966">
                  <c:v>0.0541360540124624</c:v>
                </c:pt>
                <c:pt idx="967">
                  <c:v>0.0554908283756262</c:v>
                </c:pt>
                <c:pt idx="968">
                  <c:v>0.0568457045951136</c:v>
                </c:pt>
                <c:pt idx="969">
                  <c:v>0.0582006851737538</c:v>
                </c:pt>
                <c:pt idx="970">
                  <c:v>0.0595557726157203</c:v>
                </c:pt>
                <c:pt idx="971">
                  <c:v>0.0609109694265639</c:v>
                </c:pt>
                <c:pt idx="972">
                  <c:v>0.0622662781132464</c:v>
                </c:pt>
                <c:pt idx="973">
                  <c:v>0.0636217011841717</c:v>
                </c:pt>
                <c:pt idx="974">
                  <c:v>0.0649772411492203</c:v>
                </c:pt>
                <c:pt idx="975">
                  <c:v>0.0663329005197803</c:v>
                </c:pt>
                <c:pt idx="976">
                  <c:v>0.0676886818087826</c:v>
                </c:pt>
                <c:pt idx="977">
                  <c:v>0.0690445875307314</c:v>
                </c:pt>
                <c:pt idx="978">
                  <c:v>0.0704006202017395</c:v>
                </c:pt>
                <c:pt idx="979">
                  <c:v>0.0717567823395594</c:v>
                </c:pt>
                <c:pt idx="980">
                  <c:v>0.0731130764636175</c:v>
                </c:pt>
                <c:pt idx="981">
                  <c:v>0.0744695050950477</c:v>
                </c:pt>
                <c:pt idx="982">
                  <c:v>0.0758260707567232</c:v>
                </c:pt>
                <c:pt idx="983">
                  <c:v>0.0771827759732914</c:v>
                </c:pt>
                <c:pt idx="984">
                  <c:v>0.0785396232712058</c:v>
                </c:pt>
                <c:pt idx="985">
                  <c:v>0.0798966151787607</c:v>
                </c:pt>
                <c:pt idx="986">
                  <c:v>0.0812537542261236</c:v>
                </c:pt>
                <c:pt idx="987">
                  <c:v>0.0826110429453692</c:v>
                </c:pt>
                <c:pt idx="988">
                  <c:v>0.0839684838705137</c:v>
                </c:pt>
                <c:pt idx="989">
                  <c:v>0.0853260795375468</c:v>
                </c:pt>
                <c:pt idx="990">
                  <c:v>0.0866838324844677</c:v>
                </c:pt>
                <c:pt idx="991">
                  <c:v>0.0880417452513161</c:v>
                </c:pt>
                <c:pt idx="992">
                  <c:v>0.0893998203802092</c:v>
                </c:pt>
                <c:pt idx="993">
                  <c:v>0.0907580604153727</c:v>
                </c:pt>
                <c:pt idx="994">
                  <c:v>0.0921164679031774</c:v>
                </c:pt>
                <c:pt idx="995">
                  <c:v>0.0934750453921712</c:v>
                </c:pt>
                <c:pt idx="996">
                  <c:v>0.0948337954331141</c:v>
                </c:pt>
                <c:pt idx="997">
                  <c:v>0.0961927205790135</c:v>
                </c:pt>
                <c:pt idx="998">
                  <c:v>0.0975518233851561</c:v>
                </c:pt>
                <c:pt idx="999">
                  <c:v>0.0989111064091452</c:v>
                </c:pt>
                <c:pt idx="1000">
                  <c:v>0.100270572210932</c:v>
                </c:pt>
                <c:pt idx="1001">
                  <c:v>0.101630223352854</c:v>
                </c:pt>
                <c:pt idx="1002">
                  <c:v>0.102990062399664</c:v>
                </c:pt>
                <c:pt idx="1003">
                  <c:v>0.104350091918573</c:v>
                </c:pt>
                <c:pt idx="1004">
                  <c:v>0.105710314479276</c:v>
                </c:pt>
                <c:pt idx="1005">
                  <c:v>0.107070732653993</c:v>
                </c:pt>
                <c:pt idx="1006">
                  <c:v>0.108431349017503</c:v>
                </c:pt>
                <c:pt idx="1007">
                  <c:v>0.109792166147176</c:v>
                </c:pt>
                <c:pt idx="1008">
                  <c:v>0.111153186623012</c:v>
                </c:pt>
                <c:pt idx="1009">
                  <c:v>0.112514413027674</c:v>
                </c:pt>
                <c:pt idx="1010">
                  <c:v>0.113875847946525</c:v>
                </c:pt>
                <c:pt idx="1011">
                  <c:v>0.115237493967659</c:v>
                </c:pt>
                <c:pt idx="1012">
                  <c:v>0.116599353681944</c:v>
                </c:pt>
                <c:pt idx="1013">
                  <c:v>0.117961429683051</c:v>
                </c:pt>
                <c:pt idx="1014">
                  <c:v>0.119323724567493</c:v>
                </c:pt>
                <c:pt idx="1015">
                  <c:v>0.120686240934659</c:v>
                </c:pt>
                <c:pt idx="1016">
                  <c:v>0.122048981386852</c:v>
                </c:pt>
                <c:pt idx="1017">
                  <c:v>0.123411948529324</c:v>
                </c:pt>
                <c:pt idx="1018">
                  <c:v>0.12477514497031</c:v>
                </c:pt>
                <c:pt idx="1019">
                  <c:v>0.126138573321069</c:v>
                </c:pt>
                <c:pt idx="1020">
                  <c:v>0.127502236195916</c:v>
                </c:pt>
                <c:pt idx="1021">
                  <c:v>0.12886613621226</c:v>
                </c:pt>
                <c:pt idx="1022">
                  <c:v>0.130230275990639</c:v>
                </c:pt>
                <c:pt idx="1023">
                  <c:v>0.131594658154762</c:v>
                </c:pt>
                <c:pt idx="1024">
                  <c:v>0.132959285331537</c:v>
                </c:pt>
                <c:pt idx="1025">
                  <c:v>0.134324160151117</c:v>
                </c:pt>
                <c:pt idx="1026">
                  <c:v>0.13568928524693</c:v>
                </c:pt>
                <c:pt idx="1027">
                  <c:v>0.137054663255718</c:v>
                </c:pt>
                <c:pt idx="1028">
                  <c:v>0.13842029681758</c:v>
                </c:pt>
                <c:pt idx="1029">
                  <c:v>0.139786188575997</c:v>
                </c:pt>
                <c:pt idx="1030">
                  <c:v>0.141152341177883</c:v>
                </c:pt>
                <c:pt idx="1031">
                  <c:v>0.142518757273612</c:v>
                </c:pt>
                <c:pt idx="1032">
                  <c:v>0.143885439517062</c:v>
                </c:pt>
                <c:pt idx="1033">
                  <c:v>0.145252390565651</c:v>
                </c:pt>
                <c:pt idx="1034">
                  <c:v>0.146619613080373</c:v>
                </c:pt>
                <c:pt idx="1035">
                  <c:v>0.147987109725839</c:v>
                </c:pt>
                <c:pt idx="1036">
                  <c:v>0.149354883170313</c:v>
                </c:pt>
                <c:pt idx="1037">
                  <c:v>0.150722936085753</c:v>
                </c:pt>
                <c:pt idx="1038">
                  <c:v>0.152091271147845</c:v>
                </c:pt>
                <c:pt idx="1039">
                  <c:v>0.153459891036045</c:v>
                </c:pt>
                <c:pt idx="1040">
                  <c:v>0.154828798433619</c:v>
                </c:pt>
                <c:pt idx="1041">
                  <c:v>0.156197996027677</c:v>
                </c:pt>
                <c:pt idx="1042">
                  <c:v>0.157567486509216</c:v>
                </c:pt>
                <c:pt idx="1043">
                  <c:v>0.158937272573156</c:v>
                </c:pt>
                <c:pt idx="1044">
                  <c:v>0.160307356918384</c:v>
                </c:pt>
                <c:pt idx="1045">
                  <c:v>0.161677742247788</c:v>
                </c:pt>
                <c:pt idx="1046">
                  <c:v>0.163048431268301</c:v>
                </c:pt>
                <c:pt idx="1047">
                  <c:v>0.164419426690936</c:v>
                </c:pt>
                <c:pt idx="1048">
                  <c:v>0.16579073123083</c:v>
                </c:pt>
                <c:pt idx="1049">
                  <c:v>0.167162347607283</c:v>
                </c:pt>
                <c:pt idx="1050">
                  <c:v>0.168534278543795</c:v>
                </c:pt>
                <c:pt idx="1051">
                  <c:v>0.169906526768112</c:v>
                </c:pt>
                <c:pt idx="1052">
                  <c:v>0.171279095012261</c:v>
                </c:pt>
                <c:pt idx="1053">
                  <c:v>0.172651986012594</c:v>
                </c:pt>
                <c:pt idx="1054">
                  <c:v>0.174025202509825</c:v>
                </c:pt>
                <c:pt idx="1055">
                  <c:v>0.175398747249076</c:v>
                </c:pt>
                <c:pt idx="1056">
                  <c:v>0.176772622979915</c:v>
                </c:pt>
                <c:pt idx="1057">
                  <c:v>0.178146832456397</c:v>
                </c:pt>
                <c:pt idx="1058">
                  <c:v>0.179521378437105</c:v>
                </c:pt>
                <c:pt idx="1059">
                  <c:v>0.180896263685194</c:v>
                </c:pt>
                <c:pt idx="1060">
                  <c:v>0.18227149096843</c:v>
                </c:pt>
                <c:pt idx="1061">
                  <c:v>0.183647063059235</c:v>
                </c:pt>
                <c:pt idx="1062">
                  <c:v>0.185022982734724</c:v>
                </c:pt>
                <c:pt idx="1063">
                  <c:v>0.186399252776752</c:v>
                </c:pt>
                <c:pt idx="1064">
                  <c:v>0.187775875971954</c:v>
                </c:pt>
                <c:pt idx="1065">
                  <c:v>0.18915285511179</c:v>
                </c:pt>
                <c:pt idx="1066">
                  <c:v>0.190530192992582</c:v>
                </c:pt>
                <c:pt idx="1067">
                  <c:v>0.191907892415565</c:v>
                </c:pt>
                <c:pt idx="1068">
                  <c:v>0.193285956186922</c:v>
                </c:pt>
                <c:pt idx="1069">
                  <c:v>0.194664387117834</c:v>
                </c:pt>
                <c:pt idx="1070">
                  <c:v>0.196043188024518</c:v>
                </c:pt>
                <c:pt idx="1071">
                  <c:v>0.197422361728275</c:v>
                </c:pt>
                <c:pt idx="1072">
                  <c:v>0.198801911055532</c:v>
                </c:pt>
                <c:pt idx="1073">
                  <c:v>0.200181838837883</c:v>
                </c:pt>
                <c:pt idx="1074">
                  <c:v>0.20156214791214</c:v>
                </c:pt>
                <c:pt idx="1075">
                  <c:v>0.202942841120371</c:v>
                </c:pt>
                <c:pt idx="1076">
                  <c:v>0.204323921309947</c:v>
                </c:pt>
                <c:pt idx="1077">
                  <c:v>0.205705391333587</c:v>
                </c:pt>
                <c:pt idx="1078">
                  <c:v>0.207087254049405</c:v>
                </c:pt>
                <c:pt idx="1079">
                  <c:v>0.208469512320949</c:v>
                </c:pt>
                <c:pt idx="1080">
                  <c:v>0.209852169017254</c:v>
                </c:pt>
                <c:pt idx="1081">
                  <c:v>0.21123522701288</c:v>
                </c:pt>
                <c:pt idx="1082">
                  <c:v>0.212618689187965</c:v>
                </c:pt>
                <c:pt idx="1083">
                  <c:v>0.214002558428267</c:v>
                </c:pt>
                <c:pt idx="1084">
                  <c:v>0.215386837625208</c:v>
                </c:pt>
                <c:pt idx="1085">
                  <c:v>0.216771529675927</c:v>
                </c:pt>
                <c:pt idx="1086">
                  <c:v>0.21815663748332</c:v>
                </c:pt>
                <c:pt idx="1087">
                  <c:v>0.219542163956092</c:v>
                </c:pt>
                <c:pt idx="1088">
                  <c:v>0.220928112008799</c:v>
                </c:pt>
                <c:pt idx="1089">
                  <c:v>0.2223144845619</c:v>
                </c:pt>
                <c:pt idx="1090">
                  <c:v>0.223701284541802</c:v>
                </c:pt>
                <c:pt idx="1091">
                  <c:v>0.225088514880907</c:v>
                </c:pt>
                <c:pt idx="1092">
                  <c:v>0.226476178517664</c:v>
                </c:pt>
                <c:pt idx="1093">
                  <c:v>0.227864278396611</c:v>
                </c:pt>
                <c:pt idx="1094">
                  <c:v>0.229252817468428</c:v>
                </c:pt>
                <c:pt idx="1095">
                  <c:v>0.230641798689985</c:v>
                </c:pt>
                <c:pt idx="1096">
                  <c:v>0.23203122502439</c:v>
                </c:pt>
                <c:pt idx="1097">
                  <c:v>0.233421099441038</c:v>
                </c:pt>
                <c:pt idx="1098">
                  <c:v>0.23481142491566</c:v>
                </c:pt>
                <c:pt idx="1099">
                  <c:v>0.236202204430374</c:v>
                </c:pt>
                <c:pt idx="1100">
                  <c:v>0.237593440973734</c:v>
                </c:pt>
                <c:pt idx="1101">
                  <c:v>0.238985137540782</c:v>
                </c:pt>
                <c:pt idx="1102">
                  <c:v>0.240377297133092</c:v>
                </c:pt>
                <c:pt idx="1103">
                  <c:v>0.24176992275883</c:v>
                </c:pt>
                <c:pt idx="1104">
                  <c:v>0.243163017432797</c:v>
                </c:pt>
                <c:pt idx="1105">
                  <c:v>0.244556584176485</c:v>
                </c:pt>
                <c:pt idx="1106">
                  <c:v>0.245950626018124</c:v>
                </c:pt>
                <c:pt idx="1107">
                  <c:v>0.247345145992737</c:v>
                </c:pt>
                <c:pt idx="1108">
                  <c:v>0.248740147142192</c:v>
                </c:pt>
                <c:pt idx="1109">
                  <c:v>0.250135632515253</c:v>
                </c:pt>
                <c:pt idx="1110">
                  <c:v>0.25153160516763</c:v>
                </c:pt>
                <c:pt idx="1111">
                  <c:v>0.252928068162037</c:v>
                </c:pt>
                <c:pt idx="1112">
                  <c:v>0.254325024568241</c:v>
                </c:pt>
                <c:pt idx="1113">
                  <c:v>0.255722477463115</c:v>
                </c:pt>
                <c:pt idx="1114">
                  <c:v>0.257120429930696</c:v>
                </c:pt>
                <c:pt idx="1115">
                  <c:v>0.258518885062232</c:v>
                </c:pt>
                <c:pt idx="1116">
                  <c:v>0.259917845956241</c:v>
                </c:pt>
                <c:pt idx="1117">
                  <c:v>0.261317315718566</c:v>
                </c:pt>
                <c:pt idx="1118">
                  <c:v>0.262717297462426</c:v>
                </c:pt>
                <c:pt idx="1119">
                  <c:v>0.264117794308472</c:v>
                </c:pt>
                <c:pt idx="1120">
                  <c:v>0.265518809384844</c:v>
                </c:pt>
                <c:pt idx="1121">
                  <c:v>0.266920345827225</c:v>
                </c:pt>
                <c:pt idx="1122">
                  <c:v>0.268322406778898</c:v>
                </c:pt>
                <c:pt idx="1123">
                  <c:v>0.2697249953908</c:v>
                </c:pt>
                <c:pt idx="1124">
                  <c:v>0.271128114821581</c:v>
                </c:pt>
                <c:pt idx="1125">
                  <c:v>0.272531768237659</c:v>
                </c:pt>
                <c:pt idx="1126">
                  <c:v>0.273935958813279</c:v>
                </c:pt>
                <c:pt idx="1127">
                  <c:v>0.275340689730566</c:v>
                </c:pt>
                <c:pt idx="1128">
                  <c:v>0.276745964179589</c:v>
                </c:pt>
                <c:pt idx="1129">
                  <c:v>0.278151785358414</c:v>
                </c:pt>
                <c:pt idx="1130">
                  <c:v>0.279558156473165</c:v>
                </c:pt>
                <c:pt idx="1131">
                  <c:v>0.280965080738081</c:v>
                </c:pt>
                <c:pt idx="1132">
                  <c:v>0.282372561375575</c:v>
                </c:pt>
                <c:pt idx="1133">
                  <c:v>0.283780601616296</c:v>
                </c:pt>
                <c:pt idx="1134">
                  <c:v>0.285189204699186</c:v>
                </c:pt>
                <c:pt idx="1135">
                  <c:v>0.286598373871539</c:v>
                </c:pt>
                <c:pt idx="1136">
                  <c:v>0.288008112389066</c:v>
                </c:pt>
                <c:pt idx="1137">
                  <c:v>0.28941842351595</c:v>
                </c:pt>
                <c:pt idx="1138">
                  <c:v>0.290829310524911</c:v>
                </c:pt>
                <c:pt idx="1139">
                  <c:v>0.292240776697267</c:v>
                </c:pt>
                <c:pt idx="1140">
                  <c:v>0.293652825322993</c:v>
                </c:pt>
                <c:pt idx="1141">
                  <c:v>0.295065459700787</c:v>
                </c:pt>
                <c:pt idx="1142">
                  <c:v>0.296478683138128</c:v>
                </c:pt>
                <c:pt idx="1143">
                  <c:v>0.297892498951342</c:v>
                </c:pt>
                <c:pt idx="1144">
                  <c:v>0.299306910465667</c:v>
                </c:pt>
                <c:pt idx="1145">
                  <c:v>0.30072192101531</c:v>
                </c:pt>
                <c:pt idx="1146">
                  <c:v>0.302137533943518</c:v>
                </c:pt>
                <c:pt idx="1147">
                  <c:v>0.303553752602636</c:v>
                </c:pt>
                <c:pt idx="1148">
                  <c:v>0.304970580354178</c:v>
                </c:pt>
                <c:pt idx="1149">
                  <c:v>0.306388020568888</c:v>
                </c:pt>
                <c:pt idx="1150">
                  <c:v>0.307806076626805</c:v>
                </c:pt>
                <c:pt idx="1151">
                  <c:v>0.309224751917331</c:v>
                </c:pt>
                <c:pt idx="1152">
                  <c:v>0.310644049839298</c:v>
                </c:pt>
                <c:pt idx="1153">
                  <c:v>0.31206397380103</c:v>
                </c:pt>
                <c:pt idx="1154">
                  <c:v>0.313484527220416</c:v>
                </c:pt>
                <c:pt idx="1155">
                  <c:v>0.314905713524973</c:v>
                </c:pt>
                <c:pt idx="1156">
                  <c:v>0.316327536151916</c:v>
                </c:pt>
                <c:pt idx="1157">
                  <c:v>0.317749998548225</c:v>
                </c:pt>
                <c:pt idx="1158">
                  <c:v>0.319173104170716</c:v>
                </c:pt>
                <c:pt idx="1159">
                  <c:v>0.320596856486106</c:v>
                </c:pt>
                <c:pt idx="1160">
                  <c:v>0.322021258971088</c:v>
                </c:pt>
                <c:pt idx="1161">
                  <c:v>0.323446315112396</c:v>
                </c:pt>
                <c:pt idx="1162">
                  <c:v>0.324872028406877</c:v>
                </c:pt>
                <c:pt idx="1163">
                  <c:v>0.326298402361563</c:v>
                </c:pt>
                <c:pt idx="1164">
                  <c:v>0.327725440493742</c:v>
                </c:pt>
                <c:pt idx="1165">
                  <c:v>0.329153146331028</c:v>
                </c:pt>
                <c:pt idx="1166">
                  <c:v>0.330581523411436</c:v>
                </c:pt>
                <c:pt idx="1167">
                  <c:v>0.332010575283452</c:v>
                </c:pt>
                <c:pt idx="1168">
                  <c:v>0.333440305506106</c:v>
                </c:pt>
                <c:pt idx="1169">
                  <c:v>0.334870717649048</c:v>
                </c:pt>
                <c:pt idx="1170">
                  <c:v>0.33630181529262</c:v>
                </c:pt>
                <c:pt idx="1171">
                  <c:v>0.337733602027931</c:v>
                </c:pt>
                <c:pt idx="1172">
                  <c:v>0.339166081456932</c:v>
                </c:pt>
                <c:pt idx="1173">
                  <c:v>0.340599257192492</c:v>
                </c:pt>
                <c:pt idx="1174">
                  <c:v>0.342033132858474</c:v>
                </c:pt>
                <c:pt idx="1175">
                  <c:v>0.343467712089807</c:v>
                </c:pt>
                <c:pt idx="1176">
                  <c:v>0.34490299853257</c:v>
                </c:pt>
                <c:pt idx="1177">
                  <c:v>0.346338995844066</c:v>
                </c:pt>
                <c:pt idx="1178">
                  <c:v>0.347775707692899</c:v>
                </c:pt>
                <c:pt idx="1179">
                  <c:v>0.349213137759051</c:v>
                </c:pt>
                <c:pt idx="1180">
                  <c:v>0.350651289733968</c:v>
                </c:pt>
                <c:pt idx="1181">
                  <c:v>0.35209016732063</c:v>
                </c:pt>
                <c:pt idx="1182">
                  <c:v>0.353529774233639</c:v>
                </c:pt>
                <c:pt idx="1183">
                  <c:v>0.354970114199293</c:v>
                </c:pt>
                <c:pt idx="1184">
                  <c:v>0.356411190955671</c:v>
                </c:pt>
                <c:pt idx="1185">
                  <c:v>0.357853008252714</c:v>
                </c:pt>
                <c:pt idx="1186">
                  <c:v>0.359295569852307</c:v>
                </c:pt>
                <c:pt idx="1187">
                  <c:v>0.360738879528359</c:v>
                </c:pt>
                <c:pt idx="1188">
                  <c:v>0.36218294106689</c:v>
                </c:pt>
                <c:pt idx="1189">
                  <c:v>0.363627758266112</c:v>
                </c:pt>
                <c:pt idx="1190">
                  <c:v>0.365073334936516</c:v>
                </c:pt>
                <c:pt idx="1191">
                  <c:v>0.366519674900953</c:v>
                </c:pt>
                <c:pt idx="1192">
                  <c:v>0.367966781994723</c:v>
                </c:pt>
                <c:pt idx="1193">
                  <c:v>0.369414660065658</c:v>
                </c:pt>
                <c:pt idx="1194">
                  <c:v>0.370863312974212</c:v>
                </c:pt>
                <c:pt idx="1195">
                  <c:v>0.372312744593544</c:v>
                </c:pt>
                <c:pt idx="1196">
                  <c:v>0.373762958809609</c:v>
                </c:pt>
                <c:pt idx="1197">
                  <c:v>0.375213959521246</c:v>
                </c:pt>
                <c:pt idx="1198">
                  <c:v>0.376665750640266</c:v>
                </c:pt>
                <c:pt idx="1199">
                  <c:v>0.37811833609154</c:v>
                </c:pt>
                <c:pt idx="1200">
                  <c:v>0.379571719813093</c:v>
                </c:pt>
                <c:pt idx="1201">
                  <c:v>0.381025905756191</c:v>
                </c:pt>
                <c:pt idx="1202">
                  <c:v>0.382480897885437</c:v>
                </c:pt>
                <c:pt idx="1203">
                  <c:v>0.383936700178857</c:v>
                </c:pt>
                <c:pt idx="1204">
                  <c:v>0.385393316627997</c:v>
                </c:pt>
                <c:pt idx="1205">
                  <c:v>0.386850751238017</c:v>
                </c:pt>
                <c:pt idx="1206">
                  <c:v>0.388309008027779</c:v>
                </c:pt>
                <c:pt idx="1207">
                  <c:v>0.389768091029951</c:v>
                </c:pt>
                <c:pt idx="1208">
                  <c:v>0.391228004291094</c:v>
                </c:pt>
                <c:pt idx="1209">
                  <c:v>0.39268875187176</c:v>
                </c:pt>
                <c:pt idx="1210">
                  <c:v>0.394150337846594</c:v>
                </c:pt>
                <c:pt idx="1211">
                  <c:v>0.395612766304422</c:v>
                </c:pt>
                <c:pt idx="1212">
                  <c:v>0.397076041348358</c:v>
                </c:pt>
                <c:pt idx="1213">
                  <c:v>0.398540167095897</c:v>
                </c:pt>
                <c:pt idx="1214">
                  <c:v>0.400005147679017</c:v>
                </c:pt>
                <c:pt idx="1215">
                  <c:v>0.401470987244277</c:v>
                </c:pt>
                <c:pt idx="1216">
                  <c:v>0.40293768995292</c:v>
                </c:pt>
                <c:pt idx="1217">
                  <c:v>0.404405259980975</c:v>
                </c:pt>
                <c:pt idx="1218">
                  <c:v>0.405873701519356</c:v>
                </c:pt>
                <c:pt idx="1219">
                  <c:v>0.407343018773967</c:v>
                </c:pt>
                <c:pt idx="1220">
                  <c:v>0.408813215965808</c:v>
                </c:pt>
                <c:pt idx="1221">
                  <c:v>0.410284297331075</c:v>
                </c:pt>
                <c:pt idx="1222">
                  <c:v>0.411756267121268</c:v>
                </c:pt>
                <c:pt idx="1223">
                  <c:v>0.413229129603298</c:v>
                </c:pt>
                <c:pt idx="1224">
                  <c:v>0.41470288905959</c:v>
                </c:pt>
                <c:pt idx="1225">
                  <c:v>0.416177549788196</c:v>
                </c:pt>
                <c:pt idx="1226">
                  <c:v>0.417653116102898</c:v>
                </c:pt>
                <c:pt idx="1227">
                  <c:v>0.419129592333321</c:v>
                </c:pt>
                <c:pt idx="1228">
                  <c:v>0.42060698282504</c:v>
                </c:pt>
                <c:pt idx="1229">
                  <c:v>0.422085291939693</c:v>
                </c:pt>
                <c:pt idx="1230">
                  <c:v>0.423564524055092</c:v>
                </c:pt>
                <c:pt idx="1231">
                  <c:v>0.425044683565336</c:v>
                </c:pt>
                <c:pt idx="1232">
                  <c:v>0.426525774880922</c:v>
                </c:pt>
                <c:pt idx="1233">
                  <c:v>0.428007802428863</c:v>
                </c:pt>
                <c:pt idx="1234">
                  <c:v>0.429490770652798</c:v>
                </c:pt>
                <c:pt idx="1235">
                  <c:v>0.430974684013111</c:v>
                </c:pt>
                <c:pt idx="1236">
                  <c:v>0.432459546987048</c:v>
                </c:pt>
                <c:pt idx="1237">
                  <c:v>0.433945364068835</c:v>
                </c:pt>
                <c:pt idx="1238">
                  <c:v>0.435432139769791</c:v>
                </c:pt>
                <c:pt idx="1239">
                  <c:v>0.436919878618454</c:v>
                </c:pt>
                <c:pt idx="1240">
                  <c:v>0.4384085851607</c:v>
                </c:pt>
                <c:pt idx="1241">
                  <c:v>0.43989826395986</c:v>
                </c:pt>
                <c:pt idx="1242">
                  <c:v>0.441388919596846</c:v>
                </c:pt>
                <c:pt idx="1243">
                  <c:v>0.442880556670273</c:v>
                </c:pt>
                <c:pt idx="1244">
                  <c:v>0.444373179796582</c:v>
                </c:pt>
                <c:pt idx="1245">
                  <c:v>0.445866793610166</c:v>
                </c:pt>
                <c:pt idx="1246">
                  <c:v>0.447361402763497</c:v>
                </c:pt>
                <c:pt idx="1247">
                  <c:v>0.448857011927247</c:v>
                </c:pt>
                <c:pt idx="1248">
                  <c:v>0.450353625790425</c:v>
                </c:pt>
                <c:pt idx="1249">
                  <c:v>0.451851249060497</c:v>
                </c:pt>
                <c:pt idx="1250">
                  <c:v>0.453349886463522</c:v>
                </c:pt>
                <c:pt idx="1251">
                  <c:v>0.454849542744277</c:v>
                </c:pt>
                <c:pt idx="1252">
                  <c:v>0.456350222666396</c:v>
                </c:pt>
                <c:pt idx="1253">
                  <c:v>0.457851931012495</c:v>
                </c:pt>
                <c:pt idx="1254">
                  <c:v>0.459354672584312</c:v>
                </c:pt>
                <c:pt idx="1255">
                  <c:v>0.46085845220284</c:v>
                </c:pt>
                <c:pt idx="1256">
                  <c:v>0.462363274708459</c:v>
                </c:pt>
                <c:pt idx="1257">
                  <c:v>0.463869144961079</c:v>
                </c:pt>
                <c:pt idx="1258">
                  <c:v>0.465376067840275</c:v>
                </c:pt>
                <c:pt idx="1259">
                  <c:v>0.466884048245427</c:v>
                </c:pt>
                <c:pt idx="1260">
                  <c:v>0.468393091095859</c:v>
                </c:pt>
                <c:pt idx="1261">
                  <c:v>0.469903201330979</c:v>
                </c:pt>
                <c:pt idx="1262">
                  <c:v>0.47141438391043</c:v>
                </c:pt>
                <c:pt idx="1263">
                  <c:v>0.47292664381422</c:v>
                </c:pt>
                <c:pt idx="1264">
                  <c:v>0.474439986042879</c:v>
                </c:pt>
                <c:pt idx="1265">
                  <c:v>0.475954415617598</c:v>
                </c:pt>
                <c:pt idx="1266">
                  <c:v>0.477469937580378</c:v>
                </c:pt>
                <c:pt idx="1267">
                  <c:v>0.478986556994178</c:v>
                </c:pt>
                <c:pt idx="1268">
                  <c:v>0.480504278943067</c:v>
                </c:pt>
                <c:pt idx="1269">
                  <c:v>0.48202310853237</c:v>
                </c:pt>
                <c:pt idx="1270">
                  <c:v>0.483543050888821</c:v>
                </c:pt>
                <c:pt idx="1271">
                  <c:v>0.485064111160722</c:v>
                </c:pt>
                <c:pt idx="1272">
                  <c:v>0.486586294518089</c:v>
                </c:pt>
                <c:pt idx="1273">
                  <c:v>0.488109606152812</c:v>
                </c:pt>
                <c:pt idx="1274">
                  <c:v>0.489634051278812</c:v>
                </c:pt>
                <c:pt idx="1275">
                  <c:v>0.491159635132197</c:v>
                </c:pt>
                <c:pt idx="1276">
                  <c:v>0.492686362971425</c:v>
                </c:pt>
                <c:pt idx="1277">
                  <c:v>0.494214240077459</c:v>
                </c:pt>
                <c:pt idx="1278">
                  <c:v>0.495743271753936</c:v>
                </c:pt>
                <c:pt idx="1279">
                  <c:v>0.497273463327325</c:v>
                </c:pt>
                <c:pt idx="1280">
                  <c:v>0.498804820147094</c:v>
                </c:pt>
                <c:pt idx="1281">
                  <c:v>0.500337347585875</c:v>
                </c:pt>
                <c:pt idx="1282">
                  <c:v>0.501871051039634</c:v>
                </c:pt>
                <c:pt idx="1283">
                  <c:v>0.503405935927837</c:v>
                </c:pt>
                <c:pt idx="1284">
                  <c:v>0.504942007693622</c:v>
                </c:pt>
                <c:pt idx="1285">
                  <c:v>0.506479271803968</c:v>
                </c:pt>
                <c:pt idx="1286">
                  <c:v>0.508017733749873</c:v>
                </c:pt>
                <c:pt idx="1287">
                  <c:v>0.509557399046525</c:v>
                </c:pt>
                <c:pt idx="1288">
                  <c:v>0.511098273233476</c:v>
                </c:pt>
                <c:pt idx="1289">
                  <c:v>0.512640361874826</c:v>
                </c:pt>
                <c:pt idx="1290">
                  <c:v>0.514183670559396</c:v>
                </c:pt>
                <c:pt idx="1291">
                  <c:v>0.515728204900913</c:v>
                </c:pt>
                <c:pt idx="1292">
                  <c:v>0.517273970538187</c:v>
                </c:pt>
                <c:pt idx="1293">
                  <c:v>0.5188209731353</c:v>
                </c:pt>
                <c:pt idx="1294">
                  <c:v>0.520369218381788</c:v>
                </c:pt>
                <c:pt idx="1295">
                  <c:v>0.521918711992826</c:v>
                </c:pt>
                <c:pt idx="1296">
                  <c:v>0.523469459709421</c:v>
                </c:pt>
                <c:pt idx="1297">
                  <c:v>0.5250214672986</c:v>
                </c:pt>
                <c:pt idx="1298">
                  <c:v>0.5265747405536</c:v>
                </c:pt>
                <c:pt idx="1299">
                  <c:v>0.528129285294063</c:v>
                </c:pt>
                <c:pt idx="1300">
                  <c:v>0.529685107366228</c:v>
                </c:pt>
                <c:pt idx="1301">
                  <c:v>0.531242212643133</c:v>
                </c:pt>
                <c:pt idx="1302">
                  <c:v>0.532800607024809</c:v>
                </c:pt>
                <c:pt idx="1303">
                  <c:v>0.534360296438478</c:v>
                </c:pt>
                <c:pt idx="1304">
                  <c:v>0.535921286838763</c:v>
                </c:pt>
                <c:pt idx="1305">
                  <c:v>0.537483584207881</c:v>
                </c:pt>
                <c:pt idx="1306">
                  <c:v>0.539047194555856</c:v>
                </c:pt>
                <c:pt idx="1307">
                  <c:v>0.540612123920723</c:v>
                </c:pt>
                <c:pt idx="1308">
                  <c:v>0.542178378368737</c:v>
                </c:pt>
                <c:pt idx="1309">
                  <c:v>0.543745963994583</c:v>
                </c:pt>
                <c:pt idx="1310">
                  <c:v>0.545314886921591</c:v>
                </c:pt>
                <c:pt idx="1311">
                  <c:v>0.546885153301946</c:v>
                </c:pt>
                <c:pt idx="1312">
                  <c:v>0.54845676931691</c:v>
                </c:pt>
                <c:pt idx="1313">
                  <c:v>0.550029741177034</c:v>
                </c:pt>
                <c:pt idx="1314">
                  <c:v>0.551604075122385</c:v>
                </c:pt>
                <c:pt idx="1315">
                  <c:v>0.55317977742276</c:v>
                </c:pt>
                <c:pt idx="1316">
                  <c:v>0.554756854377917</c:v>
                </c:pt>
                <c:pt idx="1317">
                  <c:v>0.556335312317799</c:v>
                </c:pt>
                <c:pt idx="1318">
                  <c:v>0.55791515760276</c:v>
                </c:pt>
                <c:pt idx="1319">
                  <c:v>0.559496396623796</c:v>
                </c:pt>
                <c:pt idx="1320">
                  <c:v>0.561079035802779</c:v>
                </c:pt>
                <c:pt idx="1321">
                  <c:v>0.562663081592689</c:v>
                </c:pt>
                <c:pt idx="1322">
                  <c:v>0.564248540477853</c:v>
                </c:pt>
                <c:pt idx="1323">
                  <c:v>0.565835418974181</c:v>
                </c:pt>
                <c:pt idx="1324">
                  <c:v>0.567423723629405</c:v>
                </c:pt>
                <c:pt idx="1325">
                  <c:v>0.569013461023329</c:v>
                </c:pt>
                <c:pt idx="1326">
                  <c:v>0.570604637768067</c:v>
                </c:pt>
                <c:pt idx="1327">
                  <c:v>0.572197260508292</c:v>
                </c:pt>
                <c:pt idx="1328">
                  <c:v>0.573791335921487</c:v>
                </c:pt>
                <c:pt idx="1329">
                  <c:v>0.575386870718196</c:v>
                </c:pt>
                <c:pt idx="1330">
                  <c:v>0.57698387164228</c:v>
                </c:pt>
                <c:pt idx="1331">
                  <c:v>0.57858234547117</c:v>
                </c:pt>
                <c:pt idx="1332">
                  <c:v>0.580182299016126</c:v>
                </c:pt>
                <c:pt idx="1333">
                  <c:v>0.581783739122503</c:v>
                </c:pt>
                <c:pt idx="1334">
                  <c:v>0.58338667267001</c:v>
                </c:pt>
                <c:pt idx="1335">
                  <c:v>0.584991106572976</c:v>
                </c:pt>
                <c:pt idx="1336">
                  <c:v>0.586597047780624</c:v>
                </c:pt>
                <c:pt idx="1337">
                  <c:v>0.588204503277334</c:v>
                </c:pt>
                <c:pt idx="1338">
                  <c:v>0.589813480082922</c:v>
                </c:pt>
                <c:pt idx="1339">
                  <c:v>0.591423985252917</c:v>
                </c:pt>
                <c:pt idx="1340">
                  <c:v>0.593036025878834</c:v>
                </c:pt>
                <c:pt idx="1341">
                  <c:v>0.594649609088462</c:v>
                </c:pt>
                <c:pt idx="1342">
                  <c:v>0.596264742046142</c:v>
                </c:pt>
                <c:pt idx="1343">
                  <c:v>0.59788143195306</c:v>
                </c:pt>
                <c:pt idx="1344">
                  <c:v>0.599499686047529</c:v>
                </c:pt>
                <c:pt idx="1345">
                  <c:v>0.60111951160529</c:v>
                </c:pt>
                <c:pt idx="1346">
                  <c:v>0.602740915939796</c:v>
                </c:pt>
                <c:pt idx="1347">
                  <c:v>0.60436390640252</c:v>
                </c:pt>
                <c:pt idx="1348">
                  <c:v>0.605988490383251</c:v>
                </c:pt>
                <c:pt idx="1349">
                  <c:v>0.607614675310394</c:v>
                </c:pt>
                <c:pt idx="1350">
                  <c:v>0.609242468651283</c:v>
                </c:pt>
                <c:pt idx="1351">
                  <c:v>0.610871877912488</c:v>
                </c:pt>
                <c:pt idx="1352">
                  <c:v>0.612502910640122</c:v>
                </c:pt>
                <c:pt idx="1353">
                  <c:v>0.614135574420165</c:v>
                </c:pt>
                <c:pt idx="1354">
                  <c:v>0.615769876878775</c:v>
                </c:pt>
                <c:pt idx="1355">
                  <c:v>0.617405825682613</c:v>
                </c:pt>
                <c:pt idx="1356">
                  <c:v>0.619043428539166</c:v>
                </c:pt>
                <c:pt idx="1357">
                  <c:v>0.620682693197076</c:v>
                </c:pt>
                <c:pt idx="1358">
                  <c:v>0.622323627446471</c:v>
                </c:pt>
                <c:pt idx="1359">
                  <c:v>0.623966239119295</c:v>
                </c:pt>
                <c:pt idx="1360">
                  <c:v>0.62561053608965</c:v>
                </c:pt>
                <c:pt idx="1361">
                  <c:v>0.627256526274135</c:v>
                </c:pt>
                <c:pt idx="1362">
                  <c:v>0.62890421763219</c:v>
                </c:pt>
                <c:pt idx="1363">
                  <c:v>0.630553618166442</c:v>
                </c:pt>
                <c:pt idx="1364">
                  <c:v>0.632204735923058</c:v>
                </c:pt>
                <c:pt idx="1365">
                  <c:v>0.633857578992097</c:v>
                </c:pt>
                <c:pt idx="1366">
                  <c:v>0.635512155507871</c:v>
                </c:pt>
                <c:pt idx="1367">
                  <c:v>0.637168473649301</c:v>
                </c:pt>
                <c:pt idx="1368">
                  <c:v>0.638826541640288</c:v>
                </c:pt>
                <c:pt idx="1369">
                  <c:v>0.640486367750076</c:v>
                </c:pt>
                <c:pt idx="1370">
                  <c:v>0.64214796029363</c:v>
                </c:pt>
                <c:pt idx="1371">
                  <c:v>0.643811327632005</c:v>
                </c:pt>
                <c:pt idx="1372">
                  <c:v>0.645476478172731</c:v>
                </c:pt>
                <c:pt idx="1373">
                  <c:v>0.647143420370196</c:v>
                </c:pt>
                <c:pt idx="1374">
                  <c:v>0.64881216272603</c:v>
                </c:pt>
                <c:pt idx="1375">
                  <c:v>0.650482713789502</c:v>
                </c:pt>
                <c:pt idx="1376">
                  <c:v>0.652155082157907</c:v>
                </c:pt>
                <c:pt idx="1377">
                  <c:v>0.653829276476976</c:v>
                </c:pt>
                <c:pt idx="1378">
                  <c:v>0.655505305441268</c:v>
                </c:pt>
                <c:pt idx="1379">
                  <c:v>0.657183177794587</c:v>
                </c:pt>
                <c:pt idx="1380">
                  <c:v>0.658862902330388</c:v>
                </c:pt>
                <c:pt idx="1381">
                  <c:v>0.660544487892195</c:v>
                </c:pt>
                <c:pt idx="1382">
                  <c:v>0.662227943374019</c:v>
                </c:pt>
                <c:pt idx="1383">
                  <c:v>0.663913277720787</c:v>
                </c:pt>
                <c:pt idx="1384">
                  <c:v>0.665600499928766</c:v>
                </c:pt>
                <c:pt idx="1385">
                  <c:v>0.667289619045997</c:v>
                </c:pt>
                <c:pt idx="1386">
                  <c:v>0.668980644172736</c:v>
                </c:pt>
                <c:pt idx="1387">
                  <c:v>0.670673584461894</c:v>
                </c:pt>
                <c:pt idx="1388">
                  <c:v>0.672368449119484</c:v>
                </c:pt>
                <c:pt idx="1389">
                  <c:v>0.67406524740507</c:v>
                </c:pt>
                <c:pt idx="1390">
                  <c:v>0.675763988632228</c:v>
                </c:pt>
                <c:pt idx="1391">
                  <c:v>0.677464682169006</c:v>
                </c:pt>
                <c:pt idx="1392">
                  <c:v>0.679167337438387</c:v>
                </c:pt>
                <c:pt idx="1393">
                  <c:v>0.680871963918762</c:v>
                </c:pt>
                <c:pt idx="1394">
                  <c:v>0.682578571144405</c:v>
                </c:pt>
                <c:pt idx="1395">
                  <c:v>0.684287168705955</c:v>
                </c:pt>
                <c:pt idx="1396">
                  <c:v>0.6859977662509</c:v>
                </c:pt>
                <c:pt idx="1397">
                  <c:v>0.687710373484069</c:v>
                </c:pt>
                <c:pt idx="1398">
                  <c:v>0.68942500016813</c:v>
                </c:pt>
                <c:pt idx="1399">
                  <c:v>0.691141656124088</c:v>
                </c:pt>
                <c:pt idx="1400">
                  <c:v>0.692860351231794</c:v>
                </c:pt>
                <c:pt idx="1401">
                  <c:v>0.694581095430458</c:v>
                </c:pt>
                <c:pt idx="1402">
                  <c:v>0.696303898719166</c:v>
                </c:pt>
                <c:pt idx="1403">
                  <c:v>0.698028771157403</c:v>
                </c:pt>
                <c:pt idx="1404">
                  <c:v>0.699755722865581</c:v>
                </c:pt>
                <c:pt idx="1405">
                  <c:v>0.70148476402558</c:v>
                </c:pt>
                <c:pt idx="1406">
                  <c:v>0.703215904881278</c:v>
                </c:pt>
                <c:pt idx="1407">
                  <c:v>0.704949155739109</c:v>
                </c:pt>
                <c:pt idx="1408">
                  <c:v>0.706684526968606</c:v>
                </c:pt>
                <c:pt idx="1409">
                  <c:v>0.708422029002965</c:v>
                </c:pt>
                <c:pt idx="1410">
                  <c:v>0.710161672339608</c:v>
                </c:pt>
                <c:pt idx="1411">
                  <c:v>0.711903467540754</c:v>
                </c:pt>
                <c:pt idx="1412">
                  <c:v>0.713647425233995</c:v>
                </c:pt>
                <c:pt idx="1413">
                  <c:v>0.715393556112882</c:v>
                </c:pt>
                <c:pt idx="1414">
                  <c:v>0.717141870937511</c:v>
                </c:pt>
                <c:pt idx="1415">
                  <c:v>0.718892380535123</c:v>
                </c:pt>
                <c:pt idx="1416">
                  <c:v>0.720645095800706</c:v>
                </c:pt>
                <c:pt idx="1417">
                  <c:v>0.722400027697601</c:v>
                </c:pt>
                <c:pt idx="1418">
                  <c:v>0.724157187258127</c:v>
                </c:pt>
                <c:pt idx="1419">
                  <c:v>0.725916585584196</c:v>
                </c:pt>
                <c:pt idx="1420">
                  <c:v>0.727678233847947</c:v>
                </c:pt>
                <c:pt idx="1421">
                  <c:v>0.729442143292384</c:v>
                </c:pt>
                <c:pt idx="1422">
                  <c:v>0.731208325232019</c:v>
                </c:pt>
                <c:pt idx="1423">
                  <c:v>0.732976791053526</c:v>
                </c:pt>
                <c:pt idx="1424">
                  <c:v>0.734747552216397</c:v>
                </c:pt>
                <c:pt idx="1425">
                  <c:v>0.736520620253614</c:v>
                </c:pt>
                <c:pt idx="1426">
                  <c:v>0.738296006772319</c:v>
                </c:pt>
                <c:pt idx="1427">
                  <c:v>0.740073723454496</c:v>
                </c:pt>
                <c:pt idx="1428">
                  <c:v>0.741853782057665</c:v>
                </c:pt>
                <c:pt idx="1429">
                  <c:v>0.743636194415575</c:v>
                </c:pt>
                <c:pt idx="1430">
                  <c:v>0.745420972438912</c:v>
                </c:pt>
                <c:pt idx="1431">
                  <c:v>0.747208128116013</c:v>
                </c:pt>
                <c:pt idx="1432">
                  <c:v>0.748997673513589</c:v>
                </c:pt>
                <c:pt idx="1433">
                  <c:v>0.750789620777454</c:v>
                </c:pt>
                <c:pt idx="1434">
                  <c:v>0.752583982133262</c:v>
                </c:pt>
                <c:pt idx="1435">
                  <c:v>0.75438076988726</c:v>
                </c:pt>
                <c:pt idx="1436">
                  <c:v>0.75617999642704</c:v>
                </c:pt>
                <c:pt idx="1437">
                  <c:v>0.757981674222303</c:v>
                </c:pt>
                <c:pt idx="1438">
                  <c:v>0.75978581582564</c:v>
                </c:pt>
                <c:pt idx="1439">
                  <c:v>0.761592433873306</c:v>
                </c:pt>
                <c:pt idx="1440">
                  <c:v>0.763401541086017</c:v>
                </c:pt>
                <c:pt idx="1441">
                  <c:v>0.765213150269756</c:v>
                </c:pt>
                <c:pt idx="1442">
                  <c:v>0.767027274316572</c:v>
                </c:pt>
                <c:pt idx="1443">
                  <c:v>0.768843926205415</c:v>
                </c:pt>
                <c:pt idx="1444">
                  <c:v>0.770663119002957</c:v>
                </c:pt>
                <c:pt idx="1445">
                  <c:v>0.772484865864435</c:v>
                </c:pt>
                <c:pt idx="1446">
                  <c:v>0.774309180034501</c:v>
                </c:pt>
                <c:pt idx="1447">
                  <c:v>0.776136074848086</c:v>
                </c:pt>
                <c:pt idx="1448">
                  <c:v>0.777965563731267</c:v>
                </c:pt>
                <c:pt idx="1449">
                  <c:v>0.779797660202148</c:v>
                </c:pt>
                <c:pt idx="1450">
                  <c:v>0.781632377871756</c:v>
                </c:pt>
                <c:pt idx="1451">
                  <c:v>0.783469730444941</c:v>
                </c:pt>
                <c:pt idx="1452">
                  <c:v>0.78530973172129</c:v>
                </c:pt>
                <c:pt idx="1453">
                  <c:v>0.787152395596054</c:v>
                </c:pt>
                <c:pt idx="1454">
                  <c:v>0.788997736061081</c:v>
                </c:pt>
                <c:pt idx="1455">
                  <c:v>0.790845767205765</c:v>
                </c:pt>
                <c:pt idx="1456">
                  <c:v>0.792696503218008</c:v>
                </c:pt>
                <c:pt idx="1457">
                  <c:v>0.794549958385186</c:v>
                </c:pt>
                <c:pt idx="1458">
                  <c:v>0.796406147095134</c:v>
                </c:pt>
                <c:pt idx="1459">
                  <c:v>0.798265083837145</c:v>
                </c:pt>
                <c:pt idx="1460">
                  <c:v>0.800126783202972</c:v>
                </c:pt>
                <c:pt idx="1461">
                  <c:v>0.801991259887849</c:v>
                </c:pt>
                <c:pt idx="1462">
                  <c:v>0.803858528691525</c:v>
                </c:pt>
                <c:pt idx="1463">
                  <c:v>0.805728604519313</c:v>
                </c:pt>
                <c:pt idx="1464">
                  <c:v>0.807601502383137</c:v>
                </c:pt>
                <c:pt idx="1465">
                  <c:v>0.809477237402619</c:v>
                </c:pt>
                <c:pt idx="1466">
                  <c:v>0.811355824806154</c:v>
                </c:pt>
                <c:pt idx="1467">
                  <c:v>0.81323727993201</c:v>
                </c:pt>
                <c:pt idx="1468">
                  <c:v>0.815121618229444</c:v>
                </c:pt>
                <c:pt idx="1469">
                  <c:v>0.817008855259831</c:v>
                </c:pt>
                <c:pt idx="1470">
                  <c:v>0.818899006697796</c:v>
                </c:pt>
                <c:pt idx="1471">
                  <c:v>0.82079208833238</c:v>
                </c:pt>
                <c:pt idx="1472">
                  <c:v>0.822688116068208</c:v>
                </c:pt>
                <c:pt idx="1473">
                  <c:v>0.824587105926666</c:v>
                </c:pt>
                <c:pt idx="1474">
                  <c:v>0.826489074047117</c:v>
                </c:pt>
                <c:pt idx="1475">
                  <c:v>0.828394036688106</c:v>
                </c:pt>
                <c:pt idx="1476">
                  <c:v>0.830302010228593</c:v>
                </c:pt>
                <c:pt idx="1477">
                  <c:v>0.832213011169207</c:v>
                </c:pt>
                <c:pt idx="1478">
                  <c:v>0.834127056133504</c:v>
                </c:pt>
                <c:pt idx="1479">
                  <c:v>0.83604416186925</c:v>
                </c:pt>
                <c:pt idx="1480">
                  <c:v>0.837964345249719</c:v>
                </c:pt>
                <c:pt idx="1481">
                  <c:v>0.839887623275007</c:v>
                </c:pt>
                <c:pt idx="1482">
                  <c:v>0.841814013073362</c:v>
                </c:pt>
                <c:pt idx="1483">
                  <c:v>0.843743531902534</c:v>
                </c:pt>
                <c:pt idx="1484">
                  <c:v>0.845676197151142</c:v>
                </c:pt>
                <c:pt idx="1485">
                  <c:v>0.847612026340059</c:v>
                </c:pt>
                <c:pt idx="1486">
                  <c:v>0.849551037123816</c:v>
                </c:pt>
                <c:pt idx="1487">
                  <c:v>0.851493247292022</c:v>
                </c:pt>
                <c:pt idx="1488">
                  <c:v>0.853438674770808</c:v>
                </c:pt>
                <c:pt idx="1489">
                  <c:v>0.855387337624279</c:v>
                </c:pt>
                <c:pt idx="1490">
                  <c:v>0.857339254056013</c:v>
                </c:pt>
                <c:pt idx="1491">
                  <c:v>0.859294442410533</c:v>
                </c:pt>
                <c:pt idx="1492">
                  <c:v>0.861252921174851</c:v>
                </c:pt>
                <c:pt idx="1493">
                  <c:v>0.863214708979998</c:v>
                </c:pt>
                <c:pt idx="1494">
                  <c:v>0.865179824602584</c:v>
                </c:pt>
                <c:pt idx="1495">
                  <c:v>0.867148286966386</c:v>
                </c:pt>
                <c:pt idx="1496">
                  <c:v>0.869120115143949</c:v>
                </c:pt>
                <c:pt idx="1497">
                  <c:v>0.871095328358212</c:v>
                </c:pt>
                <c:pt idx="1498">
                  <c:v>0.873073945984158</c:v>
                </c:pt>
                <c:pt idx="1499">
                  <c:v>0.875055987550485</c:v>
                </c:pt>
                <c:pt idx="1500">
                  <c:v>0.877041472741297</c:v>
                </c:pt>
                <c:pt idx="1501">
                  <c:v>0.87903042139783</c:v>
                </c:pt>
                <c:pt idx="1502">
                  <c:v>0.881022853520182</c:v>
                </c:pt>
                <c:pt idx="1503">
                  <c:v>0.883018789269088</c:v>
                </c:pt>
                <c:pt idx="1504">
                  <c:v>0.885018248967707</c:v>
                </c:pt>
                <c:pt idx="1505">
                  <c:v>0.887021253103439</c:v>
                </c:pt>
                <c:pt idx="1506">
                  <c:v>0.889027822329759</c:v>
                </c:pt>
                <c:pt idx="1507">
                  <c:v>0.891037977468099</c:v>
                </c:pt>
                <c:pt idx="1508">
                  <c:v>0.893051739509722</c:v>
                </c:pt>
                <c:pt idx="1509">
                  <c:v>0.89506912961766</c:v>
                </c:pt>
                <c:pt idx="1510">
                  <c:v>0.897090169128647</c:v>
                </c:pt>
                <c:pt idx="1511">
                  <c:v>0.899114879555104</c:v>
                </c:pt>
                <c:pt idx="1512">
                  <c:v>0.901143282587139</c:v>
                </c:pt>
                <c:pt idx="1513">
                  <c:v>0.903175400094578</c:v>
                </c:pt>
                <c:pt idx="1514">
                  <c:v>0.905211254129024</c:v>
                </c:pt>
                <c:pt idx="1515">
                  <c:v>0.907250866925961</c:v>
                </c:pt>
                <c:pt idx="1516">
                  <c:v>0.90929426090685</c:v>
                </c:pt>
                <c:pt idx="1517">
                  <c:v>0.91134145868131</c:v>
                </c:pt>
                <c:pt idx="1518">
                  <c:v>0.91339248304928</c:v>
                </c:pt>
                <c:pt idx="1519">
                  <c:v>0.915447357003245</c:v>
                </c:pt>
                <c:pt idx="1520">
                  <c:v>0.917506103730479</c:v>
                </c:pt>
                <c:pt idx="1521">
                  <c:v>0.919568746615325</c:v>
                </c:pt>
                <c:pt idx="1522">
                  <c:v>0.921635309241516</c:v>
                </c:pt>
                <c:pt idx="1523">
                  <c:v>0.923705815394511</c:v>
                </c:pt>
                <c:pt idx="1524">
                  <c:v>0.925780289063895</c:v>
                </c:pt>
                <c:pt idx="1525">
                  <c:v>0.927858754445778</c:v>
                </c:pt>
                <c:pt idx="1526">
                  <c:v>0.929941235945266</c:v>
                </c:pt>
                <c:pt idx="1527">
                  <c:v>0.932027758178944</c:v>
                </c:pt>
                <c:pt idx="1528">
                  <c:v>0.934118345977405</c:v>
                </c:pt>
                <c:pt idx="1529">
                  <c:v>0.936213024387823</c:v>
                </c:pt>
                <c:pt idx="1530">
                  <c:v>0.938311818676547</c:v>
                </c:pt>
                <c:pt idx="1531">
                  <c:v>0.940414754331759</c:v>
                </c:pt>
                <c:pt idx="1532">
                  <c:v>0.942521857066147</c:v>
                </c:pt>
                <c:pt idx="1533">
                  <c:v>0.944633152819639</c:v>
                </c:pt>
                <c:pt idx="1534">
                  <c:v>0.94674866776217</c:v>
                </c:pt>
                <c:pt idx="1535">
                  <c:v>0.948868428296487</c:v>
                </c:pt>
                <c:pt idx="1536">
                  <c:v>0.95099246106101</c:v>
                </c:pt>
                <c:pt idx="1537">
                  <c:v>0.953120792932718</c:v>
                </c:pt>
                <c:pt idx="1538">
                  <c:v>0.955253451030102</c:v>
                </c:pt>
                <c:pt idx="1539">
                  <c:v>0.957390462716154</c:v>
                </c:pt>
                <c:pt idx="1540">
                  <c:v>0.959531855601387</c:v>
                </c:pt>
                <c:pt idx="1541">
                  <c:v>0.961677657546934</c:v>
                </c:pt>
                <c:pt idx="1542">
                  <c:v>0.963827896667663</c:v>
                </c:pt>
                <c:pt idx="1543">
                  <c:v>0.96598260133537</c:v>
                </c:pt>
                <c:pt idx="1544">
                  <c:v>0.968141800182</c:v>
                </c:pt>
                <c:pt idx="1545">
                  <c:v>0.970305522102926</c:v>
                </c:pt>
                <c:pt idx="1546">
                  <c:v>0.972473796260295</c:v>
                </c:pt>
                <c:pt idx="1547">
                  <c:v>0.974646652086391</c:v>
                </c:pt>
                <c:pt idx="1548">
                  <c:v>0.976824119287108</c:v>
                </c:pt>
                <c:pt idx="1549">
                  <c:v>0.979006227845406</c:v>
                </c:pt>
                <c:pt idx="1550">
                  <c:v>0.981193008024889</c:v>
                </c:pt>
                <c:pt idx="1551">
                  <c:v>0.98338449037342</c:v>
                </c:pt>
                <c:pt idx="1552">
                  <c:v>0.985580705726757</c:v>
                </c:pt>
                <c:pt idx="1553">
                  <c:v>0.987781685212311</c:v>
                </c:pt>
                <c:pt idx="1554">
                  <c:v>0.989987460252915</c:v>
                </c:pt>
                <c:pt idx="1555">
                  <c:v>0.992198062570685</c:v>
                </c:pt>
                <c:pt idx="1556">
                  <c:v>0.994413524190922</c:v>
                </c:pt>
                <c:pt idx="1557">
                  <c:v>0.996633877446107</c:v>
                </c:pt>
                <c:pt idx="1558">
                  <c:v>0.998859154979922</c:v>
                </c:pt>
                <c:pt idx="1559">
                  <c:v>1.001089389751374</c:v>
                </c:pt>
                <c:pt idx="1560">
                  <c:v>1.003324615038974</c:v>
                </c:pt>
                <c:pt idx="1561">
                  <c:v>1.00556486444498</c:v>
                </c:pt>
                <c:pt idx="1562">
                  <c:v>1.007810171899723</c:v>
                </c:pt>
                <c:pt idx="1563">
                  <c:v>1.010060571665991</c:v>
                </c:pt>
                <c:pt idx="1564">
                  <c:v>1.012316098343504</c:v>
                </c:pt>
                <c:pt idx="1565">
                  <c:v>1.014576786873452</c:v>
                </c:pt>
                <c:pt idx="1566">
                  <c:v>1.016842672543117</c:v>
                </c:pt>
                <c:pt idx="1567">
                  <c:v>1.019113790990563</c:v>
                </c:pt>
                <c:pt idx="1568">
                  <c:v>1.021390178209435</c:v>
                </c:pt>
                <c:pt idx="1569">
                  <c:v>1.023671870553794</c:v>
                </c:pt>
                <c:pt idx="1570">
                  <c:v>1.025958904743077</c:v>
                </c:pt>
                <c:pt idx="1571">
                  <c:v>1.028251317867127</c:v>
                </c:pt>
                <c:pt idx="1572">
                  <c:v>1.030549147391304</c:v>
                </c:pt>
                <c:pt idx="1573">
                  <c:v>1.0328524311617</c:v>
                </c:pt>
                <c:pt idx="1574">
                  <c:v>1.035161207410428</c:v>
                </c:pt>
                <c:pt idx="1575">
                  <c:v>1.03747551476101</c:v>
                </c:pt>
                <c:pt idx="1576">
                  <c:v>1.039795392233894</c:v>
                </c:pt>
                <c:pt idx="1577">
                  <c:v>1.042120879251984</c:v>
                </c:pt>
                <c:pt idx="1578">
                  <c:v>1.044452015646368</c:v>
                </c:pt>
                <c:pt idx="1579">
                  <c:v>1.046788841662072</c:v>
                </c:pt>
                <c:pt idx="1580">
                  <c:v>1.049131397963972</c:v>
                </c:pt>
                <c:pt idx="1581">
                  <c:v>1.051479725642751</c:v>
                </c:pt>
                <c:pt idx="1582">
                  <c:v>1.05383386622104</c:v>
                </c:pt>
                <c:pt idx="1583">
                  <c:v>1.056193861659591</c:v>
                </c:pt>
                <c:pt idx="1584">
                  <c:v>1.058559754363627</c:v>
                </c:pt>
                <c:pt idx="1585">
                  <c:v>1.060931587189262</c:v>
                </c:pt>
                <c:pt idx="1586">
                  <c:v>1.06330940345007</c:v>
                </c:pt>
                <c:pt idx="1587">
                  <c:v>1.065693246923748</c:v>
                </c:pt>
                <c:pt idx="1588">
                  <c:v>1.068083161858927</c:v>
                </c:pt>
                <c:pt idx="1589">
                  <c:v>1.070479192982086</c:v>
                </c:pt>
                <c:pt idx="1590">
                  <c:v>1.072881385504613</c:v>
                </c:pt>
                <c:pt idx="1591">
                  <c:v>1.075289785129985</c:v>
                </c:pt>
                <c:pt idx="1592">
                  <c:v>1.077704438061089</c:v>
                </c:pt>
                <c:pt idx="1593">
                  <c:v>1.080125391007678</c:v>
                </c:pt>
                <c:pt idx="1594">
                  <c:v>1.082552691193962</c:v>
                </c:pt>
                <c:pt idx="1595">
                  <c:v>1.084986386366362</c:v>
                </c:pt>
                <c:pt idx="1596">
                  <c:v>1.08742652480138</c:v>
                </c:pt>
                <c:pt idx="1597">
                  <c:v>1.089873155313652</c:v>
                </c:pt>
                <c:pt idx="1598">
                  <c:v>1.09232632726413</c:v>
                </c:pt>
                <c:pt idx="1599">
                  <c:v>1.094786090568436</c:v>
                </c:pt>
                <c:pt idx="1600">
                  <c:v>1.097252495705371</c:v>
                </c:pt>
                <c:pt idx="1601">
                  <c:v>1.099725593725588</c:v>
                </c:pt>
                <c:pt idx="1602">
                  <c:v>1.10220543626044</c:v>
                </c:pt>
                <c:pt idx="1603">
                  <c:v>1.104692075530993</c:v>
                </c:pt>
                <c:pt idx="1604">
                  <c:v>1.107185564357221</c:v>
                </c:pt>
                <c:pt idx="1605">
                  <c:v>1.109685956167381</c:v>
                </c:pt>
                <c:pt idx="1606">
                  <c:v>1.112193305007569</c:v>
                </c:pt>
                <c:pt idx="1607">
                  <c:v>1.114707665551473</c:v>
                </c:pt>
                <c:pt idx="1608">
                  <c:v>1.117229093110317</c:v>
                </c:pt>
                <c:pt idx="1609">
                  <c:v>1.119757643643</c:v>
                </c:pt>
                <c:pt idx="1610">
                  <c:v>1.122293373766443</c:v>
                </c:pt>
                <c:pt idx="1611">
                  <c:v>1.124836340766151</c:v>
                </c:pt>
                <c:pt idx="1612">
                  <c:v>1.127386602606969</c:v>
                </c:pt>
                <c:pt idx="1613">
                  <c:v>1.129944217944084</c:v>
                </c:pt>
                <c:pt idx="1614">
                  <c:v>1.132509246134228</c:v>
                </c:pt>
                <c:pt idx="1615">
                  <c:v>1.135081747247122</c:v>
                </c:pt>
                <c:pt idx="1616">
                  <c:v>1.137661782077159</c:v>
                </c:pt>
                <c:pt idx="1617">
                  <c:v>1.140249412155319</c:v>
                </c:pt>
                <c:pt idx="1618">
                  <c:v>1.142844699761339</c:v>
                </c:pt>
                <c:pt idx="1619">
                  <c:v>1.145447707936134</c:v>
                </c:pt>
                <c:pt idx="1620">
                  <c:v>1.14805850049448</c:v>
                </c:pt>
                <c:pt idx="1621">
                  <c:v>1.15067714203796</c:v>
                </c:pt>
                <c:pt idx="1622">
                  <c:v>1.153303697968191</c:v>
                </c:pt>
                <c:pt idx="1623">
                  <c:v>1.155938234500321</c:v>
                </c:pt>
                <c:pt idx="1624">
                  <c:v>1.158580818676831</c:v>
                </c:pt>
                <c:pt idx="1625">
                  <c:v>1.161231518381606</c:v>
                </c:pt>
                <c:pt idx="1626">
                  <c:v>1.163890402354342</c:v>
                </c:pt>
                <c:pt idx="1627">
                  <c:v>1.166557540205234</c:v>
                </c:pt>
                <c:pt idx="1628">
                  <c:v>1.16923300243</c:v>
                </c:pt>
                <c:pt idx="1629">
                  <c:v>1.171916860425234</c:v>
                </c:pt>
                <c:pt idx="1630">
                  <c:v>1.174609186504078</c:v>
                </c:pt>
                <c:pt idx="1631">
                  <c:v>1.177310053912262</c:v>
                </c:pt>
                <c:pt idx="1632">
                  <c:v>1.180019536844477</c:v>
                </c:pt>
                <c:pt idx="1633">
                  <c:v>1.182737710461134</c:v>
                </c:pt>
                <c:pt idx="1634">
                  <c:v>1.185464650905467</c:v>
                </c:pt>
                <c:pt idx="1635">
                  <c:v>1.188200435321054</c:v>
                </c:pt>
                <c:pt idx="1636">
                  <c:v>1.190945141869702</c:v>
                </c:pt>
                <c:pt idx="1637">
                  <c:v>1.193698849749756</c:v>
                </c:pt>
                <c:pt idx="1638">
                  <c:v>1.196461639214815</c:v>
                </c:pt>
                <c:pt idx="1639">
                  <c:v>1.199233591592882</c:v>
                </c:pt>
                <c:pt idx="1640">
                  <c:v>1.202014789305936</c:v>
                </c:pt>
                <c:pt idx="1641">
                  <c:v>1.204805315889986</c:v>
                </c:pt>
                <c:pt idx="1642">
                  <c:v>1.207605256015556</c:v>
                </c:pt>
                <c:pt idx="1643">
                  <c:v>1.210414695508666</c:v>
                </c:pt>
                <c:pt idx="1644">
                  <c:v>1.213233721372306</c:v>
                </c:pt>
                <c:pt idx="1645">
                  <c:v>1.216062421808395</c:v>
                </c:pt>
                <c:pt idx="1646">
                  <c:v>1.21890088624028</c:v>
                </c:pt>
                <c:pt idx="1647">
                  <c:v>1.221749205335756</c:v>
                </c:pt>
                <c:pt idx="1648">
                  <c:v>1.224607471030637</c:v>
                </c:pt>
                <c:pt idx="1649">
                  <c:v>1.227475776552895</c:v>
                </c:pt>
                <c:pt idx="1650">
                  <c:v>1.230354216447374</c:v>
                </c:pt>
                <c:pt idx="1651">
                  <c:v>1.233242886601109</c:v>
                </c:pt>
                <c:pt idx="1652">
                  <c:v>1.236141884269251</c:v>
                </c:pt>
                <c:pt idx="1653">
                  <c:v>1.239051308101639</c:v>
                </c:pt>
                <c:pt idx="1654">
                  <c:v>1.241971258170006</c:v>
                </c:pt>
                <c:pt idx="1655">
                  <c:v>1.244901835995877</c:v>
                </c:pt>
                <c:pt idx="1656">
                  <c:v>1.247843144579145</c:v>
                </c:pt>
                <c:pt idx="1657">
                  <c:v>1.250795288427357</c:v>
                </c:pt>
                <c:pt idx="1658">
                  <c:v>1.253758373585751</c:v>
                </c:pt>
                <c:pt idx="1659">
                  <c:v>1.25673250766803</c:v>
                </c:pt>
                <c:pt idx="1660">
                  <c:v>1.259717799887928</c:v>
                </c:pt>
                <c:pt idx="1661">
                  <c:v>1.262714361091575</c:v>
                </c:pt>
                <c:pt idx="1662">
                  <c:v>1.265722303790687</c:v>
                </c:pt>
                <c:pt idx="1663">
                  <c:v>1.268741742196622</c:v>
                </c:pt>
                <c:pt idx="1664">
                  <c:v>1.271772792255292</c:v>
                </c:pt>
                <c:pt idx="1665">
                  <c:v>1.274815571683015</c:v>
                </c:pt>
                <c:pt idx="1666">
                  <c:v>1.277870200003274</c:v>
                </c:pt>
                <c:pt idx="1667">
                  <c:v>1.280936798584467</c:v>
                </c:pt>
                <c:pt idx="1668">
                  <c:v>1.284015490678631</c:v>
                </c:pt>
                <c:pt idx="1669">
                  <c:v>1.287106401461213</c:v>
                </c:pt>
                <c:pt idx="1670">
                  <c:v>1.290209658071892</c:v>
                </c:pt>
                <c:pt idx="1671">
                  <c:v>1.293325389656505</c:v>
                </c:pt>
                <c:pt idx="1672">
                  <c:v>1.296453727410103</c:v>
                </c:pt>
                <c:pt idx="1673">
                  <c:v>1.299594804621166</c:v>
                </c:pt>
                <c:pt idx="1674">
                  <c:v>1.302748756717045</c:v>
                </c:pt>
                <c:pt idx="1675">
                  <c:v>1.305915721310636</c:v>
                </c:pt>
                <c:pt idx="1676">
                  <c:v>1.309095838248344</c:v>
                </c:pt>
                <c:pt idx="1677">
                  <c:v>1.312289249659392</c:v>
                </c:pt>
                <c:pt idx="1678">
                  <c:v>1.315496100006493</c:v>
                </c:pt>
                <c:pt idx="1679">
                  <c:v>1.31871653613795</c:v>
                </c:pt>
                <c:pt idx="1680">
                  <c:v>1.321950707341231</c:v>
                </c:pt>
                <c:pt idx="1681">
                  <c:v>1.32519876539807</c:v>
                </c:pt>
                <c:pt idx="1682">
                  <c:v>1.328460864641135</c:v>
                </c:pt>
                <c:pt idx="1683">
                  <c:v>1.331737162012318</c:v>
                </c:pt>
                <c:pt idx="1684">
                  <c:v>1.335027817122742</c:v>
                </c:pt>
                <c:pt idx="1685">
                  <c:v>1.338332992314481</c:v>
                </c:pt>
                <c:pt idx="1686">
                  <c:v>1.341652852724103</c:v>
                </c:pt>
                <c:pt idx="1687">
                  <c:v>1.34498756634808</c:v>
                </c:pt>
                <c:pt idx="1688">
                  <c:v>1.34833730411015</c:v>
                </c:pt>
                <c:pt idx="1689">
                  <c:v>1.35170223993066</c:v>
                </c:pt>
                <c:pt idx="1690">
                  <c:v>1.355082550798013</c:v>
                </c:pt>
                <c:pt idx="1691">
                  <c:v>1.358478416842255</c:v>
                </c:pt>
                <c:pt idx="1692">
                  <c:v>1.361890021410915</c:v>
                </c:pt>
                <c:pt idx="1693">
                  <c:v>1.365317551147151</c:v>
                </c:pt>
                <c:pt idx="1694">
                  <c:v>1.368761196070294</c:v>
                </c:pt>
                <c:pt idx="1695">
                  <c:v>1.372221149658894</c:v>
                </c:pt>
                <c:pt idx="1696">
                  <c:v>1.375697608936349</c:v>
                </c:pt>
                <c:pt idx="1697">
                  <c:v>1.379190774559231</c:v>
                </c:pt>
                <c:pt idx="1698">
                  <c:v>1.382700850908367</c:v>
                </c:pt>
                <c:pt idx="1699">
                  <c:v>1.386228046182854</c:v>
                </c:pt>
                <c:pt idx="1700">
                  <c:v>1.389772572497032</c:v>
                </c:pt>
                <c:pt idx="1701">
                  <c:v>1.393334645980636</c:v>
                </c:pt>
                <c:pt idx="1702">
                  <c:v>1.396914486882116</c:v>
                </c:pt>
                <c:pt idx="1703">
                  <c:v>1.400512319675413</c:v>
                </c:pt>
                <c:pt idx="1704">
                  <c:v>1.404128373170157</c:v>
                </c:pt>
                <c:pt idx="1705">
                  <c:v>1.407762880625572</c:v>
                </c:pt>
                <c:pt idx="1706">
                  <c:v>1.411416079868123</c:v>
                </c:pt>
                <c:pt idx="1707">
                  <c:v>1.415088213413134</c:v>
                </c:pt>
                <c:pt idx="1708">
                  <c:v>1.41877952859051</c:v>
                </c:pt>
                <c:pt idx="1709">
                  <c:v>1.422490277674691</c:v>
                </c:pt>
                <c:pt idx="1710">
                  <c:v>1.426220718019109</c:v>
                </c:pt>
                <c:pt idx="1711">
                  <c:v>1.429971112195228</c:v>
                </c:pt>
                <c:pt idx="1712">
                  <c:v>1.433741728136429</c:v>
                </c:pt>
                <c:pt idx="1713">
                  <c:v>1.437532839286925</c:v>
                </c:pt>
                <c:pt idx="1714">
                  <c:v>1.441344724755906</c:v>
                </c:pt>
                <c:pt idx="1715">
                  <c:v>1.445177669477166</c:v>
                </c:pt>
                <c:pt idx="1716">
                  <c:v>1.449031964374398</c:v>
                </c:pt>
                <c:pt idx="1717">
                  <c:v>1.452907906532475</c:v>
                </c:pt>
                <c:pt idx="1718">
                  <c:v>1.456805799374902</c:v>
                </c:pt>
                <c:pt idx="1719">
                  <c:v>1.460725952847778</c:v>
                </c:pt>
                <c:pt idx="1720">
                  <c:v>1.464668683610498</c:v>
                </c:pt>
                <c:pt idx="1721">
                  <c:v>1.468634315233545</c:v>
                </c:pt>
                <c:pt idx="1722">
                  <c:v>1.472623178403651</c:v>
                </c:pt>
                <c:pt idx="1723">
                  <c:v>1.476635611136699</c:v>
                </c:pt>
                <c:pt idx="1724">
                  <c:v>1.480671958998685</c:v>
                </c:pt>
                <c:pt idx="1725">
                  <c:v>1.484732575335129</c:v>
                </c:pt>
                <c:pt idx="1726">
                  <c:v>1.48881782150934</c:v>
                </c:pt>
                <c:pt idx="1727">
                  <c:v>1.492928067149904</c:v>
                </c:pt>
                <c:pt idx="1728">
                  <c:v>1.497063690407901</c:v>
                </c:pt>
                <c:pt idx="1729">
                  <c:v>1.501225078224232</c:v>
                </c:pt>
                <c:pt idx="1730">
                  <c:v>1.50541262660761</c:v>
                </c:pt>
                <c:pt idx="1731">
                  <c:v>1.509626740923694</c:v>
                </c:pt>
                <c:pt idx="1732">
                  <c:v>1.513867836195909</c:v>
                </c:pt>
                <c:pt idx="1733">
                  <c:v>1.518136337418551</c:v>
                </c:pt>
                <c:pt idx="1734">
                  <c:v>1.522432679882751</c:v>
                </c:pt>
                <c:pt idx="1735">
                  <c:v>1.526757309515974</c:v>
                </c:pt>
                <c:pt idx="1736">
                  <c:v>1.531110683235709</c:v>
                </c:pt>
                <c:pt idx="1737">
                  <c:v>1.535493269318091</c:v>
                </c:pt>
                <c:pt idx="1738">
                  <c:v>1.539905547782209</c:v>
                </c:pt>
                <c:pt idx="1739">
                  <c:v>1.54434801079091</c:v>
                </c:pt>
                <c:pt idx="1740">
                  <c:v>1.548821163068975</c:v>
                </c:pt>
                <c:pt idx="1741">
                  <c:v>1.55332552233956</c:v>
                </c:pt>
                <c:pt idx="1742">
                  <c:v>1.557861619779899</c:v>
                </c:pt>
                <c:pt idx="1743">
                  <c:v>1.562430000497268</c:v>
                </c:pt>
                <c:pt idx="1744">
                  <c:v>1.567031224026342</c:v>
                </c:pt>
                <c:pt idx="1745">
                  <c:v>1.571665864849088</c:v>
                </c:pt>
                <c:pt idx="1746">
                  <c:v>1.576334512938445</c:v>
                </c:pt>
                <c:pt idx="1747">
                  <c:v>1.581037774327122</c:v>
                </c:pt>
                <c:pt idx="1748">
                  <c:v>1.585776271702905</c:v>
                </c:pt>
                <c:pt idx="1749">
                  <c:v>1.590550645032005</c:v>
                </c:pt>
                <c:pt idx="1750">
                  <c:v>1.595361552212021</c:v>
                </c:pt>
                <c:pt idx="1751">
                  <c:v>1.600209669756261</c:v>
                </c:pt>
                <c:pt idx="1752">
                  <c:v>1.605095693511231</c:v>
                </c:pt>
                <c:pt idx="1753">
                  <c:v>1.610020339409256</c:v>
                </c:pt>
                <c:pt idx="1754">
                  <c:v>1.614984344258329</c:v>
                </c:pt>
                <c:pt idx="1755">
                  <c:v>1.619988466571432</c:v>
                </c:pt>
                <c:pt idx="1756">
                  <c:v>1.62503348743771</c:v>
                </c:pt>
                <c:pt idx="1757">
                  <c:v>1.630120211438103</c:v>
                </c:pt>
                <c:pt idx="1758">
                  <c:v>1.635249467608168</c:v>
                </c:pt>
                <c:pt idx="1759">
                  <c:v>1.640422110451058</c:v>
                </c:pt>
                <c:pt idx="1760">
                  <c:v>1.64563902100387</c:v>
                </c:pt>
                <c:pt idx="1761">
                  <c:v>1.650901107960728</c:v>
                </c:pt>
                <c:pt idx="1762">
                  <c:v>1.656209308856342</c:v>
                </c:pt>
                <c:pt idx="1763">
                  <c:v>1.661564591313962</c:v>
                </c:pt>
                <c:pt idx="1764">
                  <c:v>1.66696795436201</c:v>
                </c:pt>
                <c:pt idx="1765">
                  <c:v>1.672420429824021</c:v>
                </c:pt>
                <c:pt idx="1766">
                  <c:v>1.677923083786812</c:v>
                </c:pt>
                <c:pt idx="1767">
                  <c:v>1.683477018152303</c:v>
                </c:pt>
                <c:pt idx="1768">
                  <c:v>1.689083372278753</c:v>
                </c:pt>
                <c:pt idx="1769">
                  <c:v>1.694743324717731</c:v>
                </c:pt>
                <c:pt idx="1770">
                  <c:v>1.700458095053591</c:v>
                </c:pt>
                <c:pt idx="1771">
                  <c:v>1.706228945852868</c:v>
                </c:pt>
                <c:pt idx="1772">
                  <c:v>1.712057184731566</c:v>
                </c:pt>
                <c:pt idx="1773">
                  <c:v>1.717944166549059</c:v>
                </c:pt>
                <c:pt idx="1774">
                  <c:v>1.723891295738076</c:v>
                </c:pt>
                <c:pt idx="1775">
                  <c:v>1.729900028781016</c:v>
                </c:pt>
                <c:pt idx="1776">
                  <c:v>1.735971876843883</c:v>
                </c:pt>
                <c:pt idx="1777">
                  <c:v>1.742108408580017</c:v>
                </c:pt>
                <c:pt idx="1778">
                  <c:v>1.748311253117027</c:v>
                </c:pt>
                <c:pt idx="1779">
                  <c:v>1.754582103241512</c:v>
                </c:pt>
                <c:pt idx="1780">
                  <c:v>1.760922718797602</c:v>
                </c:pt>
                <c:pt idx="1781">
                  <c:v>1.767334930316792</c:v>
                </c:pt>
                <c:pt idx="1782">
                  <c:v>1.773820642898361</c:v>
                </c:pt>
                <c:pt idx="1783">
                  <c:v>1.780381840361473</c:v>
                </c:pt>
                <c:pt idx="1784">
                  <c:v>1.78702058969221</c:v>
                </c:pt>
                <c:pt idx="1785">
                  <c:v>1.793739045811159</c:v>
                </c:pt>
                <c:pt idx="1786">
                  <c:v>1.800539456689783</c:v>
                </c:pt>
                <c:pt idx="1787">
                  <c:v>1.807424168846787</c:v>
                </c:pt>
                <c:pt idx="1788">
                  <c:v>1.814395633258994</c:v>
                </c:pt>
                <c:pt idx="1789">
                  <c:v>1.82145641172498</c:v>
                </c:pt>
                <c:pt idx="1790">
                  <c:v>1.828609183723886</c:v>
                </c:pt>
                <c:pt idx="1791">
                  <c:v>1.835856753816594</c:v>
                </c:pt>
                <c:pt idx="1792">
                  <c:v>1.843202059641751</c:v>
                </c:pt>
                <c:pt idx="1793">
                  <c:v>1.850648180565181</c:v>
                </c:pt>
                <c:pt idx="1794">
                  <c:v>1.858198347048125</c:v>
                </c:pt>
                <c:pt idx="1795">
                  <c:v>1.865855950807439</c:v>
                </c:pt>
                <c:pt idx="1796">
                  <c:v>1.873624555849868</c:v>
                </c:pt>
                <c:pt idx="1797">
                  <c:v>1.881507910472536</c:v>
                </c:pt>
                <c:pt idx="1798">
                  <c:v>1.889509960333429</c:v>
                </c:pt>
                <c:pt idx="1799">
                  <c:v>1.897634862708917</c:v>
                </c:pt>
                <c:pt idx="1800">
                  <c:v>1.905887002070561</c:v>
                </c:pt>
                <c:pt idx="1801">
                  <c:v>1.914271007131136</c:v>
                </c:pt>
                <c:pt idx="1802">
                  <c:v>1.922791769529963</c:v>
                </c:pt>
                <c:pt idx="1803">
                  <c:v>1.931454464351295</c:v>
                </c:pt>
                <c:pt idx="1804">
                  <c:v>1.940264572696692</c:v>
                </c:pt>
                <c:pt idx="1805">
                  <c:v>1.949227906564239</c:v>
                </c:pt>
                <c:pt idx="1806">
                  <c:v>1.958350636324511</c:v>
                </c:pt>
                <c:pt idx="1807">
                  <c:v>1.967639321126865</c:v>
                </c:pt>
                <c:pt idx="1808">
                  <c:v>1.977100942620767</c:v>
                </c:pt>
                <c:pt idx="1809">
                  <c:v>1.986742942437303</c:v>
                </c:pt>
                <c:pt idx="1810">
                  <c:v>1.996573263947605</c:v>
                </c:pt>
                <c:pt idx="1811">
                  <c:v>2.006600398899888</c:v>
                </c:pt>
                <c:pt idx="1812">
                  <c:v>2.016833439638268</c:v>
                </c:pt>
                <c:pt idx="1813">
                  <c:v>2.027282137727962</c:v>
                </c:pt>
                <c:pt idx="1814">
                  <c:v>2.037956969957706</c:v>
                </c:pt>
                <c:pt idx="1815">
                  <c:v>2.048869212866664</c:v>
                </c:pt>
                <c:pt idx="1816">
                  <c:v>2.060031027157598</c:v>
                </c:pt>
                <c:pt idx="1817">
                  <c:v>2.071455553619398</c:v>
                </c:pt>
                <c:pt idx="1818">
                  <c:v>2.083157022502672</c:v>
                </c:pt>
                <c:pt idx="1819">
                  <c:v>2.095150878687405</c:v>
                </c:pt>
                <c:pt idx="1820">
                  <c:v>2.107453925471466</c:v>
                </c:pt>
                <c:pt idx="1821">
                  <c:v>2.120084490420172</c:v>
                </c:pt>
                <c:pt idx="1822">
                  <c:v>2.133062617484128</c:v>
                </c:pt>
                <c:pt idx="1823">
                  <c:v>2.146410290562427</c:v>
                </c:pt>
                <c:pt idx="1824">
                  <c:v>2.160151694922546</c:v>
                </c:pt>
                <c:pt idx="1825">
                  <c:v>2.174313524471754</c:v>
                </c:pt>
                <c:pt idx="1826">
                  <c:v>2.188925344922524</c:v>
                </c:pt>
                <c:pt idx="1827">
                  <c:v>2.204020025565674</c:v>
                </c:pt>
                <c:pt idx="1828">
                  <c:v>2.219634255882426</c:v>
                </c:pt>
                <c:pt idx="1829">
                  <c:v>2.235809167904383</c:v>
                </c:pt>
                <c:pt idx="1830">
                  <c:v>2.252591091519264</c:v>
                </c:pt>
                <c:pt idx="1831">
                  <c:v>2.270032478472798</c:v>
                </c:pt>
                <c:pt idx="1832">
                  <c:v>2.28819304259617</c:v>
                </c:pt>
                <c:pt idx="1833">
                  <c:v>2.307141180232673</c:v>
                </c:pt>
                <c:pt idx="1834">
                  <c:v>2.326955758139305</c:v>
                </c:pt>
                <c:pt idx="1835">
                  <c:v>2.347728389699449</c:v>
                </c:pt>
                <c:pt idx="1836">
                  <c:v>2.369566369489585</c:v>
                </c:pt>
                <c:pt idx="1837">
                  <c:v>2.392596509830324</c:v>
                </c:pt>
                <c:pt idx="1838">
                  <c:v>2.41697023543818</c:v>
                </c:pt>
                <c:pt idx="1839">
                  <c:v>2.442870468509232</c:v>
                </c:pt>
                <c:pt idx="1840">
                  <c:v>2.470521120329216</c:v>
                </c:pt>
                <c:pt idx="1841">
                  <c:v>2.500200476972038</c:v>
                </c:pt>
                <c:pt idx="1842">
                  <c:v>2.53226057851681</c:v>
                </c:pt>
                <c:pt idx="1843">
                  <c:v>2.567156148321006</c:v>
                </c:pt>
                <c:pt idx="1844">
                  <c:v>2.605489373900038</c:v>
                </c:pt>
                <c:pt idx="1845">
                  <c:v>2.648082318931403</c:v>
                </c:pt>
                <c:pt idx="1846">
                  <c:v>2.696100467932823</c:v>
                </c:pt>
                <c:pt idx="1847">
                  <c:v>2.751278256297472</c:v>
                </c:pt>
                <c:pt idx="1848">
                  <c:v>2.81636873157659</c:v>
                </c:pt>
                <c:pt idx="1849">
                  <c:v>2.896154980674024</c:v>
                </c:pt>
                <c:pt idx="1850">
                  <c:v>3.000165776355411</c:v>
                </c:pt>
                <c:pt idx="1851">
                  <c:v>3.152462487501684</c:v>
                </c:pt>
                <c:pt idx="1852">
                  <c:v>3.460254334034524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398424"/>
        <c:axId val="-2087088888"/>
      </c:scatterChart>
      <c:valAx>
        <c:axId val="2138398424"/>
        <c:scaling>
          <c:orientation val="minMax"/>
          <c:min val="-2.4757558E6"/>
        </c:scaling>
        <c:delete val="0"/>
        <c:axPos val="b"/>
        <c:numFmt formatCode="&quot;$&quot;#,##0_);[Red]\(&quot;$&quot;#,##0\)" sourceLinked="1"/>
        <c:majorTickMark val="out"/>
        <c:minorTickMark val="none"/>
        <c:tickLblPos val="nextTo"/>
        <c:crossAx val="-2087088888"/>
        <c:crossesAt val="-3.0"/>
        <c:crossBetween val="midCat"/>
      </c:valAx>
      <c:valAx>
        <c:axId val="-2087088888"/>
        <c:scaling>
          <c:orientation val="minMax"/>
          <c:max val="3.0"/>
          <c:min val="-3.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en-US"/>
                  <a:t>Z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38398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/>
              <a:t>Confidence Intervals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232370470265802"/>
          <c:y val="0.137254901960784"/>
          <c:w val="0.731717927524253"/>
          <c:h val="0.862745098039216"/>
        </c:manualLayout>
      </c:layout>
      <c:scatterChart>
        <c:scatterStyle val="lineMarker"/>
        <c:varyColors val="0"/>
        <c:ser>
          <c:idx val="0"/>
          <c:order val="0"/>
          <c:tx>
            <c:strRef>
              <c:f>ccwiz!$H$21</c:f>
              <c:strCache>
                <c:ptCount val="1"/>
                <c:pt idx="0">
                  <c:v>Mean</c:v>
                </c:pt>
              </c:strCache>
            </c:strRef>
          </c:tx>
          <c:xVal>
            <c:numRef>
              <c:f>ccwiz!$I$21:$I$23</c:f>
              <c:numCache>
                <c:formatCode>0.000</c:formatCode>
                <c:ptCount val="3"/>
                <c:pt idx="0">
                  <c:v>1.91412477897898E6</c:v>
                </c:pt>
                <c:pt idx="1">
                  <c:v>1.66543476200078E6</c:v>
                </c:pt>
                <c:pt idx="2">
                  <c:v>2.16281479595717E6</c:v>
                </c:pt>
              </c:numCache>
            </c:numRef>
          </c:xVal>
          <c:yVal>
            <c:numRef>
              <c:f>ccwiz!$J$21:$J$23</c:f>
              <c:numCache>
                <c:formatCode>General</c:formatCode>
                <c:ptCount val="3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ccwiz!$H$24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circle"/>
            <c:size val="3"/>
          </c:marker>
          <c:xVal>
            <c:numRef>
              <c:f>ccwiz!$I$24:$I$26</c:f>
              <c:numCache>
                <c:formatCode>0.000</c:formatCode>
                <c:ptCount val="3"/>
                <c:pt idx="0">
                  <c:v>500543.0</c:v>
                </c:pt>
                <c:pt idx="1">
                  <c:v>500000.0</c:v>
                </c:pt>
                <c:pt idx="2">
                  <c:v>583531.0</c:v>
                </c:pt>
              </c:numCache>
            </c:numRef>
          </c:xVal>
          <c:yVal>
            <c:numRef>
              <c:f>ccwiz!$J$24:$J$26</c:f>
              <c:numCache>
                <c:formatCode>General</c:formatCode>
                <c:ptCount val="3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777896"/>
        <c:axId val="2020774808"/>
      </c:scatterChart>
      <c:valAx>
        <c:axId val="2020777896"/>
        <c:scaling>
          <c:orientation val="minMax"/>
          <c:min val="222864.2"/>
        </c:scaling>
        <c:delete val="0"/>
        <c:axPos val="b"/>
        <c:numFmt formatCode="0.000" sourceLinked="1"/>
        <c:majorTickMark val="out"/>
        <c:minorTickMark val="none"/>
        <c:tickLblPos val="nextTo"/>
        <c:crossAx val="2020774808"/>
        <c:crosses val="autoZero"/>
        <c:crossBetween val="midCat"/>
      </c:valAx>
      <c:valAx>
        <c:axId val="2020774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crossAx val="2020777896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overlay val="0"/>
      <c:spPr>
        <a:ln w="25400">
          <a:noFill/>
        </a:ln>
      </c:spPr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/>
              <a:t>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Normal Plot</c:v>
          </c:tx>
          <c:spPr>
            <a:ln w="28575">
              <a:noFill/>
            </a:ln>
          </c:spPr>
          <c:marker>
            <c:symbol val="circle"/>
            <c:size val="4"/>
          </c:marke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ccwiz!$F$1:$F$1665</c:f>
              <c:numCache>
                <c:formatCode>"$"#,##0_);[Red]\("$"#,##0\)</c:formatCode>
                <c:ptCount val="1665"/>
                <c:pt idx="0">
                  <c:v>387.0</c:v>
                </c:pt>
                <c:pt idx="1">
                  <c:v>1362.0</c:v>
                </c:pt>
                <c:pt idx="2">
                  <c:v>1650.0</c:v>
                </c:pt>
                <c:pt idx="3">
                  <c:v>1860.0</c:v>
                </c:pt>
                <c:pt idx="4">
                  <c:v>5000.0</c:v>
                </c:pt>
                <c:pt idx="5">
                  <c:v>5000.0</c:v>
                </c:pt>
                <c:pt idx="6">
                  <c:v>5000.0</c:v>
                </c:pt>
                <c:pt idx="7">
                  <c:v>5000.0</c:v>
                </c:pt>
                <c:pt idx="8">
                  <c:v>5333.0</c:v>
                </c:pt>
                <c:pt idx="9">
                  <c:v>6000.0</c:v>
                </c:pt>
                <c:pt idx="10">
                  <c:v>7500.0</c:v>
                </c:pt>
                <c:pt idx="11">
                  <c:v>7629.0</c:v>
                </c:pt>
                <c:pt idx="12">
                  <c:v>9950.0</c:v>
                </c:pt>
                <c:pt idx="13">
                  <c:v>9999.0</c:v>
                </c:pt>
                <c:pt idx="14">
                  <c:v>10000.0</c:v>
                </c:pt>
                <c:pt idx="15">
                  <c:v>10000.0</c:v>
                </c:pt>
                <c:pt idx="16">
                  <c:v>10000.0</c:v>
                </c:pt>
                <c:pt idx="17">
                  <c:v>10000.0</c:v>
                </c:pt>
                <c:pt idx="18">
                  <c:v>10000.0</c:v>
                </c:pt>
                <c:pt idx="19">
                  <c:v>10000.0</c:v>
                </c:pt>
                <c:pt idx="20">
                  <c:v>10000.0</c:v>
                </c:pt>
                <c:pt idx="21">
                  <c:v>10000.0</c:v>
                </c:pt>
                <c:pt idx="22">
                  <c:v>10000.0</c:v>
                </c:pt>
                <c:pt idx="23">
                  <c:v>10000.0</c:v>
                </c:pt>
                <c:pt idx="24">
                  <c:v>10000.0</c:v>
                </c:pt>
                <c:pt idx="25">
                  <c:v>10000.0</c:v>
                </c:pt>
                <c:pt idx="26">
                  <c:v>10000.0</c:v>
                </c:pt>
                <c:pt idx="27">
                  <c:v>10000.0</c:v>
                </c:pt>
                <c:pt idx="28">
                  <c:v>10000.0</c:v>
                </c:pt>
                <c:pt idx="29">
                  <c:v>10000.0</c:v>
                </c:pt>
                <c:pt idx="30">
                  <c:v>10000.0</c:v>
                </c:pt>
                <c:pt idx="31">
                  <c:v>10000.0</c:v>
                </c:pt>
                <c:pt idx="32">
                  <c:v>10000.0</c:v>
                </c:pt>
                <c:pt idx="33">
                  <c:v>10000.0</c:v>
                </c:pt>
                <c:pt idx="34">
                  <c:v>10500.0</c:v>
                </c:pt>
                <c:pt idx="35">
                  <c:v>10500.0</c:v>
                </c:pt>
                <c:pt idx="36">
                  <c:v>12000.0</c:v>
                </c:pt>
                <c:pt idx="37">
                  <c:v>12327.0</c:v>
                </c:pt>
                <c:pt idx="38">
                  <c:v>13512.0</c:v>
                </c:pt>
                <c:pt idx="39">
                  <c:v>14657.0</c:v>
                </c:pt>
                <c:pt idx="40">
                  <c:v>14670.0</c:v>
                </c:pt>
                <c:pt idx="41">
                  <c:v>15000.0</c:v>
                </c:pt>
                <c:pt idx="42">
                  <c:v>15000.0</c:v>
                </c:pt>
                <c:pt idx="43">
                  <c:v>15213.0</c:v>
                </c:pt>
                <c:pt idx="44">
                  <c:v>15461.0</c:v>
                </c:pt>
                <c:pt idx="45">
                  <c:v>16100.0</c:v>
                </c:pt>
                <c:pt idx="46">
                  <c:v>17240.0</c:v>
                </c:pt>
                <c:pt idx="47">
                  <c:v>18750.0</c:v>
                </c:pt>
                <c:pt idx="48">
                  <c:v>19000.0</c:v>
                </c:pt>
                <c:pt idx="49">
                  <c:v>19490.0</c:v>
                </c:pt>
                <c:pt idx="50">
                  <c:v>20000.0</c:v>
                </c:pt>
                <c:pt idx="51">
                  <c:v>20000.0</c:v>
                </c:pt>
                <c:pt idx="52">
                  <c:v>20000.0</c:v>
                </c:pt>
                <c:pt idx="53">
                  <c:v>20000.0</c:v>
                </c:pt>
                <c:pt idx="54">
                  <c:v>21000.0</c:v>
                </c:pt>
                <c:pt idx="55">
                  <c:v>21000.0</c:v>
                </c:pt>
                <c:pt idx="56">
                  <c:v>21080.0</c:v>
                </c:pt>
                <c:pt idx="57">
                  <c:v>21563.0</c:v>
                </c:pt>
                <c:pt idx="58">
                  <c:v>22263.0</c:v>
                </c:pt>
                <c:pt idx="59">
                  <c:v>23000.0</c:v>
                </c:pt>
                <c:pt idx="60">
                  <c:v>23476.0</c:v>
                </c:pt>
                <c:pt idx="61">
                  <c:v>25000.0</c:v>
                </c:pt>
                <c:pt idx="62">
                  <c:v>25000.0</c:v>
                </c:pt>
                <c:pt idx="63">
                  <c:v>25000.0</c:v>
                </c:pt>
                <c:pt idx="64">
                  <c:v>25000.0</c:v>
                </c:pt>
                <c:pt idx="65">
                  <c:v>25000.0</c:v>
                </c:pt>
                <c:pt idx="66">
                  <c:v>25000.0</c:v>
                </c:pt>
                <c:pt idx="67">
                  <c:v>25000.0</c:v>
                </c:pt>
                <c:pt idx="68">
                  <c:v>25000.0</c:v>
                </c:pt>
                <c:pt idx="69">
                  <c:v>25000.0</c:v>
                </c:pt>
                <c:pt idx="70">
                  <c:v>25000.0</c:v>
                </c:pt>
                <c:pt idx="71">
                  <c:v>25000.0</c:v>
                </c:pt>
                <c:pt idx="72">
                  <c:v>25000.0</c:v>
                </c:pt>
                <c:pt idx="73">
                  <c:v>25000.0</c:v>
                </c:pt>
                <c:pt idx="74">
                  <c:v>25000.0</c:v>
                </c:pt>
                <c:pt idx="75">
                  <c:v>25000.0</c:v>
                </c:pt>
                <c:pt idx="76">
                  <c:v>25000.0</c:v>
                </c:pt>
                <c:pt idx="77">
                  <c:v>25000.0</c:v>
                </c:pt>
                <c:pt idx="78">
                  <c:v>26724.0</c:v>
                </c:pt>
                <c:pt idx="79">
                  <c:v>27473.0</c:v>
                </c:pt>
                <c:pt idx="80">
                  <c:v>27500.0</c:v>
                </c:pt>
                <c:pt idx="81">
                  <c:v>27727.0</c:v>
                </c:pt>
                <c:pt idx="82">
                  <c:v>27890.0</c:v>
                </c:pt>
                <c:pt idx="83">
                  <c:v>27945.0</c:v>
                </c:pt>
                <c:pt idx="84">
                  <c:v>30000.0</c:v>
                </c:pt>
                <c:pt idx="85">
                  <c:v>30000.0</c:v>
                </c:pt>
                <c:pt idx="86">
                  <c:v>30000.0</c:v>
                </c:pt>
                <c:pt idx="87">
                  <c:v>30000.0</c:v>
                </c:pt>
                <c:pt idx="88">
                  <c:v>30000.0</c:v>
                </c:pt>
                <c:pt idx="89">
                  <c:v>30250.0</c:v>
                </c:pt>
                <c:pt idx="90">
                  <c:v>35000.0</c:v>
                </c:pt>
                <c:pt idx="91">
                  <c:v>35000.0</c:v>
                </c:pt>
                <c:pt idx="92">
                  <c:v>35000.0</c:v>
                </c:pt>
                <c:pt idx="93">
                  <c:v>36018.0</c:v>
                </c:pt>
                <c:pt idx="94">
                  <c:v>36540.0</c:v>
                </c:pt>
                <c:pt idx="95">
                  <c:v>36540.0</c:v>
                </c:pt>
                <c:pt idx="96">
                  <c:v>38420.0</c:v>
                </c:pt>
                <c:pt idx="97">
                  <c:v>39280.0</c:v>
                </c:pt>
                <c:pt idx="98">
                  <c:v>39600.0</c:v>
                </c:pt>
                <c:pt idx="99">
                  <c:v>39900.0</c:v>
                </c:pt>
                <c:pt idx="100">
                  <c:v>40000.0</c:v>
                </c:pt>
                <c:pt idx="101">
                  <c:v>40000.0</c:v>
                </c:pt>
                <c:pt idx="102">
                  <c:v>40000.0</c:v>
                </c:pt>
                <c:pt idx="103">
                  <c:v>40000.0</c:v>
                </c:pt>
                <c:pt idx="104">
                  <c:v>40000.0</c:v>
                </c:pt>
                <c:pt idx="105">
                  <c:v>40100.0</c:v>
                </c:pt>
                <c:pt idx="106">
                  <c:v>40282.0</c:v>
                </c:pt>
                <c:pt idx="107">
                  <c:v>42000.0</c:v>
                </c:pt>
                <c:pt idx="108">
                  <c:v>42186.0</c:v>
                </c:pt>
                <c:pt idx="109">
                  <c:v>42500.0</c:v>
                </c:pt>
                <c:pt idx="110">
                  <c:v>47810.0</c:v>
                </c:pt>
                <c:pt idx="111">
                  <c:v>47902.0</c:v>
                </c:pt>
                <c:pt idx="112">
                  <c:v>48449.0</c:v>
                </c:pt>
                <c:pt idx="113">
                  <c:v>48907.0</c:v>
                </c:pt>
                <c:pt idx="114">
                  <c:v>49500.0</c:v>
                </c:pt>
                <c:pt idx="115">
                  <c:v>49531.0</c:v>
                </c:pt>
                <c:pt idx="116">
                  <c:v>49949.0</c:v>
                </c:pt>
                <c:pt idx="117">
                  <c:v>49996.0</c:v>
                </c:pt>
                <c:pt idx="118">
                  <c:v>50000.0</c:v>
                </c:pt>
                <c:pt idx="119">
                  <c:v>50000.0</c:v>
                </c:pt>
                <c:pt idx="120">
                  <c:v>50000.0</c:v>
                </c:pt>
                <c:pt idx="121">
                  <c:v>50000.0</c:v>
                </c:pt>
                <c:pt idx="122">
                  <c:v>50000.0</c:v>
                </c:pt>
                <c:pt idx="123">
                  <c:v>50000.0</c:v>
                </c:pt>
                <c:pt idx="124">
                  <c:v>50000.0</c:v>
                </c:pt>
                <c:pt idx="125">
                  <c:v>50000.0</c:v>
                </c:pt>
                <c:pt idx="126">
                  <c:v>50000.0</c:v>
                </c:pt>
                <c:pt idx="127">
                  <c:v>50000.0</c:v>
                </c:pt>
                <c:pt idx="128">
                  <c:v>50000.0</c:v>
                </c:pt>
                <c:pt idx="129">
                  <c:v>50000.0</c:v>
                </c:pt>
                <c:pt idx="130">
                  <c:v>50000.0</c:v>
                </c:pt>
                <c:pt idx="131">
                  <c:v>50000.0</c:v>
                </c:pt>
                <c:pt idx="132">
                  <c:v>50000.0</c:v>
                </c:pt>
                <c:pt idx="133">
                  <c:v>50000.0</c:v>
                </c:pt>
                <c:pt idx="134">
                  <c:v>50000.0</c:v>
                </c:pt>
                <c:pt idx="135">
                  <c:v>50000.0</c:v>
                </c:pt>
                <c:pt idx="136">
                  <c:v>50000.0</c:v>
                </c:pt>
                <c:pt idx="137">
                  <c:v>50000.0</c:v>
                </c:pt>
                <c:pt idx="138">
                  <c:v>50000.0</c:v>
                </c:pt>
                <c:pt idx="139">
                  <c:v>50000.0</c:v>
                </c:pt>
                <c:pt idx="140">
                  <c:v>50000.0</c:v>
                </c:pt>
                <c:pt idx="141">
                  <c:v>50000.0</c:v>
                </c:pt>
                <c:pt idx="142">
                  <c:v>50000.0</c:v>
                </c:pt>
                <c:pt idx="143">
                  <c:v>50000.0</c:v>
                </c:pt>
                <c:pt idx="144">
                  <c:v>50000.0</c:v>
                </c:pt>
                <c:pt idx="145">
                  <c:v>50000.0</c:v>
                </c:pt>
                <c:pt idx="146">
                  <c:v>50000.0</c:v>
                </c:pt>
                <c:pt idx="147">
                  <c:v>50000.0</c:v>
                </c:pt>
                <c:pt idx="148">
                  <c:v>50388.0</c:v>
                </c:pt>
                <c:pt idx="149">
                  <c:v>50527.0</c:v>
                </c:pt>
                <c:pt idx="150">
                  <c:v>51500.0</c:v>
                </c:pt>
                <c:pt idx="151">
                  <c:v>51700.0</c:v>
                </c:pt>
                <c:pt idx="152">
                  <c:v>53500.0</c:v>
                </c:pt>
                <c:pt idx="153">
                  <c:v>54000.0</c:v>
                </c:pt>
                <c:pt idx="154">
                  <c:v>56245.0</c:v>
                </c:pt>
                <c:pt idx="155">
                  <c:v>59100.0</c:v>
                </c:pt>
                <c:pt idx="156">
                  <c:v>60000.0</c:v>
                </c:pt>
                <c:pt idx="157">
                  <c:v>60000.0</c:v>
                </c:pt>
                <c:pt idx="158">
                  <c:v>60000.0</c:v>
                </c:pt>
                <c:pt idx="159">
                  <c:v>60000.0</c:v>
                </c:pt>
                <c:pt idx="160">
                  <c:v>60000.0</c:v>
                </c:pt>
                <c:pt idx="161">
                  <c:v>60614.0</c:v>
                </c:pt>
                <c:pt idx="162">
                  <c:v>61929.0</c:v>
                </c:pt>
                <c:pt idx="163">
                  <c:v>63300.0</c:v>
                </c:pt>
                <c:pt idx="164">
                  <c:v>64518.0</c:v>
                </c:pt>
                <c:pt idx="165">
                  <c:v>65000.0</c:v>
                </c:pt>
                <c:pt idx="166">
                  <c:v>66400.0</c:v>
                </c:pt>
                <c:pt idx="167">
                  <c:v>68500.0</c:v>
                </c:pt>
                <c:pt idx="168">
                  <c:v>68800.0</c:v>
                </c:pt>
                <c:pt idx="169">
                  <c:v>70000.0</c:v>
                </c:pt>
                <c:pt idx="170">
                  <c:v>70116.0</c:v>
                </c:pt>
                <c:pt idx="171">
                  <c:v>71166.0</c:v>
                </c:pt>
                <c:pt idx="172">
                  <c:v>74219.0</c:v>
                </c:pt>
                <c:pt idx="173">
                  <c:v>74290.0</c:v>
                </c:pt>
                <c:pt idx="174">
                  <c:v>74800.0</c:v>
                </c:pt>
                <c:pt idx="175">
                  <c:v>74871.0</c:v>
                </c:pt>
                <c:pt idx="176">
                  <c:v>74900.0</c:v>
                </c:pt>
                <c:pt idx="177">
                  <c:v>74963.0</c:v>
                </c:pt>
                <c:pt idx="178">
                  <c:v>74998.0</c:v>
                </c:pt>
                <c:pt idx="179">
                  <c:v>75000.0</c:v>
                </c:pt>
                <c:pt idx="180">
                  <c:v>75000.0</c:v>
                </c:pt>
                <c:pt idx="181">
                  <c:v>75000.0</c:v>
                </c:pt>
                <c:pt idx="182">
                  <c:v>75000.0</c:v>
                </c:pt>
                <c:pt idx="183">
                  <c:v>75000.0</c:v>
                </c:pt>
                <c:pt idx="184">
                  <c:v>75000.0</c:v>
                </c:pt>
                <c:pt idx="185">
                  <c:v>75000.0</c:v>
                </c:pt>
                <c:pt idx="186">
                  <c:v>75000.0</c:v>
                </c:pt>
                <c:pt idx="187">
                  <c:v>75000.0</c:v>
                </c:pt>
                <c:pt idx="188">
                  <c:v>75000.0</c:v>
                </c:pt>
                <c:pt idx="189">
                  <c:v>75000.0</c:v>
                </c:pt>
                <c:pt idx="190">
                  <c:v>75000.0</c:v>
                </c:pt>
                <c:pt idx="191">
                  <c:v>75000.0</c:v>
                </c:pt>
                <c:pt idx="192">
                  <c:v>75000.0</c:v>
                </c:pt>
                <c:pt idx="193">
                  <c:v>75000.0</c:v>
                </c:pt>
                <c:pt idx="194">
                  <c:v>75000.0</c:v>
                </c:pt>
                <c:pt idx="195">
                  <c:v>75000.0</c:v>
                </c:pt>
                <c:pt idx="196">
                  <c:v>75820.0</c:v>
                </c:pt>
                <c:pt idx="197">
                  <c:v>75970.0</c:v>
                </c:pt>
                <c:pt idx="198">
                  <c:v>77367.0</c:v>
                </c:pt>
                <c:pt idx="199">
                  <c:v>78200.0</c:v>
                </c:pt>
                <c:pt idx="200">
                  <c:v>79115.0</c:v>
                </c:pt>
                <c:pt idx="201">
                  <c:v>80000.0</c:v>
                </c:pt>
                <c:pt idx="202">
                  <c:v>80000.0</c:v>
                </c:pt>
                <c:pt idx="203">
                  <c:v>80000.0</c:v>
                </c:pt>
                <c:pt idx="204">
                  <c:v>80426.0</c:v>
                </c:pt>
                <c:pt idx="205">
                  <c:v>81000.0</c:v>
                </c:pt>
                <c:pt idx="206">
                  <c:v>82500.0</c:v>
                </c:pt>
                <c:pt idx="207">
                  <c:v>82800.0</c:v>
                </c:pt>
                <c:pt idx="208">
                  <c:v>85000.0</c:v>
                </c:pt>
                <c:pt idx="209">
                  <c:v>85000.0</c:v>
                </c:pt>
                <c:pt idx="210">
                  <c:v>86000.0</c:v>
                </c:pt>
                <c:pt idx="211">
                  <c:v>87028.0</c:v>
                </c:pt>
                <c:pt idx="212">
                  <c:v>88000.0</c:v>
                </c:pt>
                <c:pt idx="213">
                  <c:v>90000.0</c:v>
                </c:pt>
                <c:pt idx="214">
                  <c:v>90000.0</c:v>
                </c:pt>
                <c:pt idx="215">
                  <c:v>91200.0</c:v>
                </c:pt>
                <c:pt idx="216">
                  <c:v>91300.0</c:v>
                </c:pt>
                <c:pt idx="217">
                  <c:v>93000.0</c:v>
                </c:pt>
                <c:pt idx="218">
                  <c:v>93452.0</c:v>
                </c:pt>
                <c:pt idx="219">
                  <c:v>94500.0</c:v>
                </c:pt>
                <c:pt idx="220">
                  <c:v>96000.0</c:v>
                </c:pt>
                <c:pt idx="221">
                  <c:v>98223.0</c:v>
                </c:pt>
                <c:pt idx="222">
                  <c:v>99080.0</c:v>
                </c:pt>
                <c:pt idx="223">
                  <c:v>99400.0</c:v>
                </c:pt>
                <c:pt idx="224">
                  <c:v>99500.0</c:v>
                </c:pt>
                <c:pt idx="225">
                  <c:v>99858.0</c:v>
                </c:pt>
                <c:pt idx="226">
                  <c:v>99902.0</c:v>
                </c:pt>
                <c:pt idx="227">
                  <c:v>99964.0</c:v>
                </c:pt>
                <c:pt idx="228">
                  <c:v>99998.0</c:v>
                </c:pt>
                <c:pt idx="229">
                  <c:v>99999.0</c:v>
                </c:pt>
                <c:pt idx="230">
                  <c:v>100000.0</c:v>
                </c:pt>
                <c:pt idx="231">
                  <c:v>100000.0</c:v>
                </c:pt>
                <c:pt idx="232">
                  <c:v>100000.0</c:v>
                </c:pt>
                <c:pt idx="233">
                  <c:v>100000.0</c:v>
                </c:pt>
                <c:pt idx="234">
                  <c:v>100000.0</c:v>
                </c:pt>
                <c:pt idx="235">
                  <c:v>100000.0</c:v>
                </c:pt>
                <c:pt idx="236">
                  <c:v>100000.0</c:v>
                </c:pt>
                <c:pt idx="237">
                  <c:v>100000.0</c:v>
                </c:pt>
                <c:pt idx="238">
                  <c:v>100000.0</c:v>
                </c:pt>
                <c:pt idx="239">
                  <c:v>100000.0</c:v>
                </c:pt>
                <c:pt idx="240">
                  <c:v>100000.0</c:v>
                </c:pt>
                <c:pt idx="241">
                  <c:v>100000.0</c:v>
                </c:pt>
                <c:pt idx="242">
                  <c:v>100000.0</c:v>
                </c:pt>
                <c:pt idx="243">
                  <c:v>100000.0</c:v>
                </c:pt>
                <c:pt idx="244">
                  <c:v>100000.0</c:v>
                </c:pt>
                <c:pt idx="245">
                  <c:v>100000.0</c:v>
                </c:pt>
                <c:pt idx="246">
                  <c:v>100000.0</c:v>
                </c:pt>
                <c:pt idx="247">
                  <c:v>100000.0</c:v>
                </c:pt>
                <c:pt idx="248">
                  <c:v>100000.0</c:v>
                </c:pt>
                <c:pt idx="249">
                  <c:v>100000.0</c:v>
                </c:pt>
                <c:pt idx="250">
                  <c:v>100000.0</c:v>
                </c:pt>
                <c:pt idx="251">
                  <c:v>100000.0</c:v>
                </c:pt>
                <c:pt idx="252">
                  <c:v>100000.0</c:v>
                </c:pt>
                <c:pt idx="253">
                  <c:v>100000.0</c:v>
                </c:pt>
                <c:pt idx="254">
                  <c:v>100000.0</c:v>
                </c:pt>
                <c:pt idx="255">
                  <c:v>100000.0</c:v>
                </c:pt>
                <c:pt idx="256">
                  <c:v>100000.0</c:v>
                </c:pt>
                <c:pt idx="257">
                  <c:v>100000.0</c:v>
                </c:pt>
                <c:pt idx="258">
                  <c:v>100000.0</c:v>
                </c:pt>
                <c:pt idx="259">
                  <c:v>100000.0</c:v>
                </c:pt>
                <c:pt idx="260">
                  <c:v>100000.0</c:v>
                </c:pt>
                <c:pt idx="261">
                  <c:v>100000.0</c:v>
                </c:pt>
                <c:pt idx="262">
                  <c:v>100000.0</c:v>
                </c:pt>
                <c:pt idx="263">
                  <c:v>100000.0</c:v>
                </c:pt>
                <c:pt idx="264">
                  <c:v>100000.0</c:v>
                </c:pt>
                <c:pt idx="265">
                  <c:v>100000.0</c:v>
                </c:pt>
                <c:pt idx="266">
                  <c:v>100000.0</c:v>
                </c:pt>
                <c:pt idx="267">
                  <c:v>100000.0</c:v>
                </c:pt>
                <c:pt idx="268">
                  <c:v>100000.0</c:v>
                </c:pt>
                <c:pt idx="269">
                  <c:v>100000.0</c:v>
                </c:pt>
                <c:pt idx="270">
                  <c:v>100000.0</c:v>
                </c:pt>
                <c:pt idx="271">
                  <c:v>100000.0</c:v>
                </c:pt>
                <c:pt idx="272">
                  <c:v>100000.0</c:v>
                </c:pt>
                <c:pt idx="273">
                  <c:v>100000.0</c:v>
                </c:pt>
                <c:pt idx="274">
                  <c:v>100000.0</c:v>
                </c:pt>
                <c:pt idx="275">
                  <c:v>100000.0</c:v>
                </c:pt>
                <c:pt idx="276">
                  <c:v>100001.0</c:v>
                </c:pt>
                <c:pt idx="277">
                  <c:v>100001.0</c:v>
                </c:pt>
                <c:pt idx="278">
                  <c:v>100007.0</c:v>
                </c:pt>
                <c:pt idx="279">
                  <c:v>100034.0</c:v>
                </c:pt>
                <c:pt idx="280">
                  <c:v>100098.0</c:v>
                </c:pt>
                <c:pt idx="281">
                  <c:v>100239.0</c:v>
                </c:pt>
                <c:pt idx="282">
                  <c:v>103000.0</c:v>
                </c:pt>
                <c:pt idx="283">
                  <c:v>104000.0</c:v>
                </c:pt>
                <c:pt idx="284">
                  <c:v>105000.0</c:v>
                </c:pt>
                <c:pt idx="285">
                  <c:v>110000.0</c:v>
                </c:pt>
                <c:pt idx="286">
                  <c:v>110000.0</c:v>
                </c:pt>
                <c:pt idx="287">
                  <c:v>110610.0</c:v>
                </c:pt>
                <c:pt idx="288">
                  <c:v>110700.0</c:v>
                </c:pt>
                <c:pt idx="289">
                  <c:v>111042.0</c:v>
                </c:pt>
                <c:pt idx="290">
                  <c:v>111376.0</c:v>
                </c:pt>
                <c:pt idx="291">
                  <c:v>115000.0</c:v>
                </c:pt>
                <c:pt idx="292">
                  <c:v>115000.0</c:v>
                </c:pt>
                <c:pt idx="293">
                  <c:v>115000.0</c:v>
                </c:pt>
                <c:pt idx="294">
                  <c:v>115650.0</c:v>
                </c:pt>
                <c:pt idx="295">
                  <c:v>119823.0</c:v>
                </c:pt>
                <c:pt idx="296">
                  <c:v>120458.0</c:v>
                </c:pt>
                <c:pt idx="297">
                  <c:v>121638.0</c:v>
                </c:pt>
                <c:pt idx="298">
                  <c:v>122213.0</c:v>
                </c:pt>
                <c:pt idx="299">
                  <c:v>122404.0</c:v>
                </c:pt>
                <c:pt idx="300">
                  <c:v>122981.0</c:v>
                </c:pt>
                <c:pt idx="301">
                  <c:v>124200.0</c:v>
                </c:pt>
                <c:pt idx="302">
                  <c:v>124757.0</c:v>
                </c:pt>
                <c:pt idx="303">
                  <c:v>125000.0</c:v>
                </c:pt>
                <c:pt idx="304">
                  <c:v>125000.0</c:v>
                </c:pt>
                <c:pt idx="305">
                  <c:v>125000.0</c:v>
                </c:pt>
                <c:pt idx="306">
                  <c:v>125000.0</c:v>
                </c:pt>
                <c:pt idx="307">
                  <c:v>125000.0</c:v>
                </c:pt>
                <c:pt idx="308">
                  <c:v>125000.0</c:v>
                </c:pt>
                <c:pt idx="309">
                  <c:v>125000.0</c:v>
                </c:pt>
                <c:pt idx="310">
                  <c:v>125000.0</c:v>
                </c:pt>
                <c:pt idx="311">
                  <c:v>125104.0</c:v>
                </c:pt>
                <c:pt idx="312">
                  <c:v>125962.0</c:v>
                </c:pt>
                <c:pt idx="313">
                  <c:v>129150.0</c:v>
                </c:pt>
                <c:pt idx="314">
                  <c:v>131250.0</c:v>
                </c:pt>
                <c:pt idx="315">
                  <c:v>131417.0</c:v>
                </c:pt>
                <c:pt idx="316">
                  <c:v>132000.0</c:v>
                </c:pt>
                <c:pt idx="317">
                  <c:v>132907.0</c:v>
                </c:pt>
                <c:pt idx="318">
                  <c:v>134000.0</c:v>
                </c:pt>
                <c:pt idx="319">
                  <c:v>134281.0</c:v>
                </c:pt>
                <c:pt idx="320">
                  <c:v>135000.0</c:v>
                </c:pt>
                <c:pt idx="321">
                  <c:v>135001.0</c:v>
                </c:pt>
                <c:pt idx="322">
                  <c:v>136400.0</c:v>
                </c:pt>
                <c:pt idx="323">
                  <c:v>137500.0</c:v>
                </c:pt>
                <c:pt idx="324">
                  <c:v>139438.0</c:v>
                </c:pt>
                <c:pt idx="325">
                  <c:v>139950.0</c:v>
                </c:pt>
                <c:pt idx="326">
                  <c:v>140000.0</c:v>
                </c:pt>
                <c:pt idx="327">
                  <c:v>140000.0</c:v>
                </c:pt>
                <c:pt idx="328">
                  <c:v>140000.0</c:v>
                </c:pt>
                <c:pt idx="329">
                  <c:v>143600.0</c:v>
                </c:pt>
                <c:pt idx="330">
                  <c:v>143973.0</c:v>
                </c:pt>
                <c:pt idx="331">
                  <c:v>144650.0</c:v>
                </c:pt>
                <c:pt idx="332">
                  <c:v>144917.0</c:v>
                </c:pt>
                <c:pt idx="333">
                  <c:v>146221.0</c:v>
                </c:pt>
                <c:pt idx="334">
                  <c:v>146337.0</c:v>
                </c:pt>
                <c:pt idx="335">
                  <c:v>147920.0</c:v>
                </c:pt>
                <c:pt idx="336">
                  <c:v>149733.0</c:v>
                </c:pt>
                <c:pt idx="337">
                  <c:v>149950.0</c:v>
                </c:pt>
                <c:pt idx="338">
                  <c:v>150000.0</c:v>
                </c:pt>
                <c:pt idx="339">
                  <c:v>150000.0</c:v>
                </c:pt>
                <c:pt idx="340">
                  <c:v>150000.0</c:v>
                </c:pt>
                <c:pt idx="341">
                  <c:v>150000.0</c:v>
                </c:pt>
                <c:pt idx="342">
                  <c:v>150000.0</c:v>
                </c:pt>
                <c:pt idx="343">
                  <c:v>150000.0</c:v>
                </c:pt>
                <c:pt idx="344">
                  <c:v>150000.0</c:v>
                </c:pt>
                <c:pt idx="345">
                  <c:v>150000.0</c:v>
                </c:pt>
                <c:pt idx="346">
                  <c:v>150000.0</c:v>
                </c:pt>
                <c:pt idx="347">
                  <c:v>150000.0</c:v>
                </c:pt>
                <c:pt idx="348">
                  <c:v>150000.0</c:v>
                </c:pt>
                <c:pt idx="349">
                  <c:v>150000.0</c:v>
                </c:pt>
                <c:pt idx="350">
                  <c:v>150000.0</c:v>
                </c:pt>
                <c:pt idx="351">
                  <c:v>150000.0</c:v>
                </c:pt>
                <c:pt idx="352">
                  <c:v>150000.0</c:v>
                </c:pt>
                <c:pt idx="353">
                  <c:v>150000.0</c:v>
                </c:pt>
                <c:pt idx="354">
                  <c:v>150000.0</c:v>
                </c:pt>
                <c:pt idx="355">
                  <c:v>150000.0</c:v>
                </c:pt>
                <c:pt idx="356">
                  <c:v>150834.0</c:v>
                </c:pt>
                <c:pt idx="357">
                  <c:v>151019.0</c:v>
                </c:pt>
                <c:pt idx="358">
                  <c:v>151125.0</c:v>
                </c:pt>
                <c:pt idx="359">
                  <c:v>151200.0</c:v>
                </c:pt>
                <c:pt idx="360">
                  <c:v>151431.0</c:v>
                </c:pt>
                <c:pt idx="361">
                  <c:v>152232.0</c:v>
                </c:pt>
                <c:pt idx="362">
                  <c:v>152513.0</c:v>
                </c:pt>
                <c:pt idx="363">
                  <c:v>152900.0</c:v>
                </c:pt>
                <c:pt idx="364">
                  <c:v>154347.0</c:v>
                </c:pt>
                <c:pt idx="365">
                  <c:v>156000.0</c:v>
                </c:pt>
                <c:pt idx="366">
                  <c:v>158400.0</c:v>
                </c:pt>
                <c:pt idx="367">
                  <c:v>160400.0</c:v>
                </c:pt>
                <c:pt idx="368">
                  <c:v>160950.0</c:v>
                </c:pt>
                <c:pt idx="369">
                  <c:v>168755.0</c:v>
                </c:pt>
                <c:pt idx="370">
                  <c:v>170000.0</c:v>
                </c:pt>
                <c:pt idx="371">
                  <c:v>170000.0</c:v>
                </c:pt>
                <c:pt idx="372">
                  <c:v>170000.0</c:v>
                </c:pt>
                <c:pt idx="373">
                  <c:v>170023.0</c:v>
                </c:pt>
                <c:pt idx="374">
                  <c:v>171000.0</c:v>
                </c:pt>
                <c:pt idx="375">
                  <c:v>172000.0</c:v>
                </c:pt>
                <c:pt idx="376">
                  <c:v>175000.0</c:v>
                </c:pt>
                <c:pt idx="377">
                  <c:v>175000.0</c:v>
                </c:pt>
                <c:pt idx="378">
                  <c:v>175000.0</c:v>
                </c:pt>
                <c:pt idx="379">
                  <c:v>175000.0</c:v>
                </c:pt>
                <c:pt idx="380">
                  <c:v>175644.0</c:v>
                </c:pt>
                <c:pt idx="381">
                  <c:v>179482.0</c:v>
                </c:pt>
                <c:pt idx="382">
                  <c:v>179600.0</c:v>
                </c:pt>
                <c:pt idx="383">
                  <c:v>180000.0</c:v>
                </c:pt>
                <c:pt idx="384">
                  <c:v>180000.0</c:v>
                </c:pt>
                <c:pt idx="385">
                  <c:v>180000.0</c:v>
                </c:pt>
                <c:pt idx="386">
                  <c:v>182000.0</c:v>
                </c:pt>
                <c:pt idx="387">
                  <c:v>182600.0</c:v>
                </c:pt>
                <c:pt idx="388">
                  <c:v>185840.0</c:v>
                </c:pt>
                <c:pt idx="389">
                  <c:v>186792.0</c:v>
                </c:pt>
                <c:pt idx="390">
                  <c:v>187000.0</c:v>
                </c:pt>
                <c:pt idx="391">
                  <c:v>189275.0</c:v>
                </c:pt>
                <c:pt idx="392">
                  <c:v>189886.0</c:v>
                </c:pt>
                <c:pt idx="393">
                  <c:v>189956.0</c:v>
                </c:pt>
                <c:pt idx="394">
                  <c:v>191600.0</c:v>
                </c:pt>
                <c:pt idx="395">
                  <c:v>191950.0</c:v>
                </c:pt>
                <c:pt idx="396">
                  <c:v>195967.0</c:v>
                </c:pt>
                <c:pt idx="397">
                  <c:v>198206.0</c:v>
                </c:pt>
                <c:pt idx="398">
                  <c:v>198704.0</c:v>
                </c:pt>
                <c:pt idx="399">
                  <c:v>199665.0</c:v>
                </c:pt>
                <c:pt idx="400">
                  <c:v>199984.0</c:v>
                </c:pt>
                <c:pt idx="401">
                  <c:v>199990.0</c:v>
                </c:pt>
                <c:pt idx="402">
                  <c:v>200000.0</c:v>
                </c:pt>
                <c:pt idx="403">
                  <c:v>200000.0</c:v>
                </c:pt>
                <c:pt idx="404">
                  <c:v>200000.0</c:v>
                </c:pt>
                <c:pt idx="405">
                  <c:v>200000.0</c:v>
                </c:pt>
                <c:pt idx="406">
                  <c:v>200000.0</c:v>
                </c:pt>
                <c:pt idx="407">
                  <c:v>200000.0</c:v>
                </c:pt>
                <c:pt idx="408">
                  <c:v>200000.0</c:v>
                </c:pt>
                <c:pt idx="409">
                  <c:v>200000.0</c:v>
                </c:pt>
                <c:pt idx="410">
                  <c:v>200000.0</c:v>
                </c:pt>
                <c:pt idx="411">
                  <c:v>200000.0</c:v>
                </c:pt>
                <c:pt idx="412">
                  <c:v>200000.0</c:v>
                </c:pt>
                <c:pt idx="413">
                  <c:v>200000.0</c:v>
                </c:pt>
                <c:pt idx="414">
                  <c:v>200000.0</c:v>
                </c:pt>
                <c:pt idx="415">
                  <c:v>200000.0</c:v>
                </c:pt>
                <c:pt idx="416">
                  <c:v>200000.0</c:v>
                </c:pt>
                <c:pt idx="417">
                  <c:v>200000.0</c:v>
                </c:pt>
                <c:pt idx="418">
                  <c:v>200000.0</c:v>
                </c:pt>
                <c:pt idx="419">
                  <c:v>200000.0</c:v>
                </c:pt>
                <c:pt idx="420">
                  <c:v>200000.0</c:v>
                </c:pt>
                <c:pt idx="421">
                  <c:v>200000.0</c:v>
                </c:pt>
                <c:pt idx="422">
                  <c:v>200000.0</c:v>
                </c:pt>
                <c:pt idx="423">
                  <c:v>200000.0</c:v>
                </c:pt>
                <c:pt idx="424">
                  <c:v>200000.0</c:v>
                </c:pt>
                <c:pt idx="425">
                  <c:v>200000.0</c:v>
                </c:pt>
                <c:pt idx="426">
                  <c:v>200000.0</c:v>
                </c:pt>
                <c:pt idx="427">
                  <c:v>200001.0</c:v>
                </c:pt>
                <c:pt idx="428">
                  <c:v>200002.0</c:v>
                </c:pt>
                <c:pt idx="429">
                  <c:v>200360.0</c:v>
                </c:pt>
                <c:pt idx="430">
                  <c:v>200360.0</c:v>
                </c:pt>
                <c:pt idx="431">
                  <c:v>200800.0</c:v>
                </c:pt>
                <c:pt idx="432">
                  <c:v>201600.0</c:v>
                </c:pt>
                <c:pt idx="433">
                  <c:v>202500.0</c:v>
                </c:pt>
                <c:pt idx="434">
                  <c:v>204988.0</c:v>
                </c:pt>
                <c:pt idx="435">
                  <c:v>208000.0</c:v>
                </c:pt>
                <c:pt idx="436">
                  <c:v>208950.0</c:v>
                </c:pt>
                <c:pt idx="437">
                  <c:v>209200.0</c:v>
                </c:pt>
                <c:pt idx="438">
                  <c:v>210000.0</c:v>
                </c:pt>
                <c:pt idx="439">
                  <c:v>210000.0</c:v>
                </c:pt>
                <c:pt idx="440">
                  <c:v>210000.0</c:v>
                </c:pt>
                <c:pt idx="441">
                  <c:v>210000.0</c:v>
                </c:pt>
                <c:pt idx="442">
                  <c:v>210360.0</c:v>
                </c:pt>
                <c:pt idx="443">
                  <c:v>211795.0</c:v>
                </c:pt>
                <c:pt idx="444">
                  <c:v>212000.0</c:v>
                </c:pt>
                <c:pt idx="445">
                  <c:v>213000.0</c:v>
                </c:pt>
                <c:pt idx="446">
                  <c:v>213000.0</c:v>
                </c:pt>
                <c:pt idx="447">
                  <c:v>213750.0</c:v>
                </c:pt>
                <c:pt idx="448">
                  <c:v>214808.0</c:v>
                </c:pt>
                <c:pt idx="449">
                  <c:v>215000.0</c:v>
                </c:pt>
                <c:pt idx="450">
                  <c:v>215000.0</c:v>
                </c:pt>
                <c:pt idx="451">
                  <c:v>216000.0</c:v>
                </c:pt>
                <c:pt idx="452">
                  <c:v>217200.0</c:v>
                </c:pt>
                <c:pt idx="453">
                  <c:v>218567.0</c:v>
                </c:pt>
                <c:pt idx="454">
                  <c:v>221755.0</c:v>
                </c:pt>
                <c:pt idx="455">
                  <c:v>222000.0</c:v>
                </c:pt>
                <c:pt idx="456">
                  <c:v>224000.0</c:v>
                </c:pt>
                <c:pt idx="457">
                  <c:v>224030.0</c:v>
                </c:pt>
                <c:pt idx="458">
                  <c:v>225000.0</c:v>
                </c:pt>
                <c:pt idx="459">
                  <c:v>225000.0</c:v>
                </c:pt>
                <c:pt idx="460">
                  <c:v>227200.0</c:v>
                </c:pt>
                <c:pt idx="461">
                  <c:v>227352.0</c:v>
                </c:pt>
                <c:pt idx="462">
                  <c:v>228150.0</c:v>
                </c:pt>
                <c:pt idx="463">
                  <c:v>230000.0</c:v>
                </c:pt>
                <c:pt idx="464">
                  <c:v>231382.0</c:v>
                </c:pt>
                <c:pt idx="465">
                  <c:v>231846.0</c:v>
                </c:pt>
                <c:pt idx="466">
                  <c:v>234450.0</c:v>
                </c:pt>
                <c:pt idx="467">
                  <c:v>235000.0</c:v>
                </c:pt>
                <c:pt idx="468">
                  <c:v>235150.0</c:v>
                </c:pt>
                <c:pt idx="469">
                  <c:v>238080.0</c:v>
                </c:pt>
                <c:pt idx="470">
                  <c:v>238500.0</c:v>
                </c:pt>
                <c:pt idx="471">
                  <c:v>239796.0</c:v>
                </c:pt>
                <c:pt idx="472">
                  <c:v>240000.0</c:v>
                </c:pt>
                <c:pt idx="473">
                  <c:v>240000.0</c:v>
                </c:pt>
                <c:pt idx="474">
                  <c:v>241747.0</c:v>
                </c:pt>
                <c:pt idx="475">
                  <c:v>242000.0</c:v>
                </c:pt>
                <c:pt idx="476">
                  <c:v>242580.0</c:v>
                </c:pt>
                <c:pt idx="477">
                  <c:v>244733.0</c:v>
                </c:pt>
                <c:pt idx="478">
                  <c:v>244924.0</c:v>
                </c:pt>
                <c:pt idx="479">
                  <c:v>245534.0</c:v>
                </c:pt>
                <c:pt idx="480">
                  <c:v>246070.0</c:v>
                </c:pt>
                <c:pt idx="481">
                  <c:v>247333.0</c:v>
                </c:pt>
                <c:pt idx="482">
                  <c:v>247465.0</c:v>
                </c:pt>
                <c:pt idx="483">
                  <c:v>248250.0</c:v>
                </c:pt>
                <c:pt idx="484">
                  <c:v>248343.0</c:v>
                </c:pt>
                <c:pt idx="485">
                  <c:v>248760.0</c:v>
                </c:pt>
                <c:pt idx="486">
                  <c:v>249113.0</c:v>
                </c:pt>
                <c:pt idx="487">
                  <c:v>249290.0</c:v>
                </c:pt>
                <c:pt idx="488">
                  <c:v>249396.0</c:v>
                </c:pt>
                <c:pt idx="489">
                  <c:v>249445.0</c:v>
                </c:pt>
                <c:pt idx="490">
                  <c:v>249471.0</c:v>
                </c:pt>
                <c:pt idx="491">
                  <c:v>249482.0</c:v>
                </c:pt>
                <c:pt idx="492">
                  <c:v>249505.0</c:v>
                </c:pt>
                <c:pt idx="493">
                  <c:v>249612.0</c:v>
                </c:pt>
                <c:pt idx="494">
                  <c:v>249727.0</c:v>
                </c:pt>
                <c:pt idx="495">
                  <c:v>249808.0</c:v>
                </c:pt>
                <c:pt idx="496">
                  <c:v>249826.0</c:v>
                </c:pt>
                <c:pt idx="497">
                  <c:v>249830.0</c:v>
                </c:pt>
                <c:pt idx="498">
                  <c:v>249855.0</c:v>
                </c:pt>
                <c:pt idx="499">
                  <c:v>249939.0</c:v>
                </c:pt>
                <c:pt idx="500">
                  <c:v>249994.0</c:v>
                </c:pt>
                <c:pt idx="501">
                  <c:v>250000.0</c:v>
                </c:pt>
                <c:pt idx="502">
                  <c:v>250000.0</c:v>
                </c:pt>
                <c:pt idx="503">
                  <c:v>250000.0</c:v>
                </c:pt>
                <c:pt idx="504">
                  <c:v>250000.0</c:v>
                </c:pt>
                <c:pt idx="505">
                  <c:v>250000.0</c:v>
                </c:pt>
                <c:pt idx="506">
                  <c:v>250000.0</c:v>
                </c:pt>
                <c:pt idx="507">
                  <c:v>250000.0</c:v>
                </c:pt>
                <c:pt idx="508">
                  <c:v>250000.0</c:v>
                </c:pt>
                <c:pt idx="509">
                  <c:v>250000.0</c:v>
                </c:pt>
                <c:pt idx="510">
                  <c:v>250000.0</c:v>
                </c:pt>
                <c:pt idx="511">
                  <c:v>250000.0</c:v>
                </c:pt>
                <c:pt idx="512">
                  <c:v>250000.0</c:v>
                </c:pt>
                <c:pt idx="513">
                  <c:v>250000.0</c:v>
                </c:pt>
                <c:pt idx="514">
                  <c:v>250000.0</c:v>
                </c:pt>
                <c:pt idx="515">
                  <c:v>250000.0</c:v>
                </c:pt>
                <c:pt idx="516">
                  <c:v>250000.0</c:v>
                </c:pt>
                <c:pt idx="517">
                  <c:v>250000.0</c:v>
                </c:pt>
                <c:pt idx="518">
                  <c:v>250000.0</c:v>
                </c:pt>
                <c:pt idx="519">
                  <c:v>250000.0</c:v>
                </c:pt>
                <c:pt idx="520">
                  <c:v>250000.0</c:v>
                </c:pt>
                <c:pt idx="521">
                  <c:v>250000.0</c:v>
                </c:pt>
                <c:pt idx="522">
                  <c:v>250000.0</c:v>
                </c:pt>
                <c:pt idx="523">
                  <c:v>250000.0</c:v>
                </c:pt>
                <c:pt idx="524">
                  <c:v>250000.0</c:v>
                </c:pt>
                <c:pt idx="525">
                  <c:v>250000.0</c:v>
                </c:pt>
                <c:pt idx="526">
                  <c:v>250000.0</c:v>
                </c:pt>
                <c:pt idx="527">
                  <c:v>250000.0</c:v>
                </c:pt>
                <c:pt idx="528">
                  <c:v>250000.0</c:v>
                </c:pt>
                <c:pt idx="529">
                  <c:v>250000.0</c:v>
                </c:pt>
                <c:pt idx="530">
                  <c:v>250000.0</c:v>
                </c:pt>
                <c:pt idx="531">
                  <c:v>250000.0</c:v>
                </c:pt>
                <c:pt idx="532">
                  <c:v>250000.0</c:v>
                </c:pt>
                <c:pt idx="533">
                  <c:v>250000.0</c:v>
                </c:pt>
                <c:pt idx="534">
                  <c:v>250000.0</c:v>
                </c:pt>
                <c:pt idx="535">
                  <c:v>250000.0</c:v>
                </c:pt>
                <c:pt idx="536">
                  <c:v>250000.0</c:v>
                </c:pt>
                <c:pt idx="537">
                  <c:v>250000.0</c:v>
                </c:pt>
                <c:pt idx="538">
                  <c:v>250249.0</c:v>
                </c:pt>
                <c:pt idx="539">
                  <c:v>250400.0</c:v>
                </c:pt>
                <c:pt idx="540">
                  <c:v>250669.0</c:v>
                </c:pt>
                <c:pt idx="541">
                  <c:v>250675.0</c:v>
                </c:pt>
                <c:pt idx="542">
                  <c:v>253482.0</c:v>
                </c:pt>
                <c:pt idx="543">
                  <c:v>254400.0</c:v>
                </c:pt>
                <c:pt idx="544">
                  <c:v>255394.0</c:v>
                </c:pt>
                <c:pt idx="545">
                  <c:v>257675.0</c:v>
                </c:pt>
                <c:pt idx="546">
                  <c:v>259895.0</c:v>
                </c:pt>
                <c:pt idx="547">
                  <c:v>260000.0</c:v>
                </c:pt>
                <c:pt idx="548">
                  <c:v>260760.0</c:v>
                </c:pt>
                <c:pt idx="549">
                  <c:v>262003.0</c:v>
                </c:pt>
                <c:pt idx="550">
                  <c:v>262500.0</c:v>
                </c:pt>
                <c:pt idx="551">
                  <c:v>263400.0</c:v>
                </c:pt>
                <c:pt idx="552">
                  <c:v>264500.0</c:v>
                </c:pt>
                <c:pt idx="553">
                  <c:v>270000.0</c:v>
                </c:pt>
                <c:pt idx="554">
                  <c:v>270492.0</c:v>
                </c:pt>
                <c:pt idx="555">
                  <c:v>272914.0</c:v>
                </c:pt>
                <c:pt idx="556">
                  <c:v>275000.0</c:v>
                </c:pt>
                <c:pt idx="557">
                  <c:v>277044.0</c:v>
                </c:pt>
                <c:pt idx="558">
                  <c:v>281217.0</c:v>
                </c:pt>
                <c:pt idx="559">
                  <c:v>281800.0</c:v>
                </c:pt>
                <c:pt idx="560">
                  <c:v>285368.0</c:v>
                </c:pt>
                <c:pt idx="561">
                  <c:v>285714.0</c:v>
                </c:pt>
                <c:pt idx="562">
                  <c:v>286500.0</c:v>
                </c:pt>
                <c:pt idx="563">
                  <c:v>286600.0</c:v>
                </c:pt>
                <c:pt idx="564">
                  <c:v>289899.0</c:v>
                </c:pt>
                <c:pt idx="565">
                  <c:v>290939.0</c:v>
                </c:pt>
                <c:pt idx="566">
                  <c:v>291070.0</c:v>
                </c:pt>
                <c:pt idx="567">
                  <c:v>293024.0</c:v>
                </c:pt>
                <c:pt idx="568">
                  <c:v>296000.0</c:v>
                </c:pt>
                <c:pt idx="569">
                  <c:v>297045.0</c:v>
                </c:pt>
                <c:pt idx="570">
                  <c:v>297800.0</c:v>
                </c:pt>
                <c:pt idx="571">
                  <c:v>298000.0</c:v>
                </c:pt>
                <c:pt idx="572">
                  <c:v>298176.0</c:v>
                </c:pt>
                <c:pt idx="573">
                  <c:v>299263.0</c:v>
                </c:pt>
                <c:pt idx="574">
                  <c:v>299363.0</c:v>
                </c:pt>
                <c:pt idx="575">
                  <c:v>299444.0</c:v>
                </c:pt>
                <c:pt idx="576">
                  <c:v>299902.0</c:v>
                </c:pt>
                <c:pt idx="577">
                  <c:v>299985.0</c:v>
                </c:pt>
                <c:pt idx="578">
                  <c:v>300000.0</c:v>
                </c:pt>
                <c:pt idx="579">
                  <c:v>300000.0</c:v>
                </c:pt>
                <c:pt idx="580">
                  <c:v>300000.0</c:v>
                </c:pt>
                <c:pt idx="581">
                  <c:v>300000.0</c:v>
                </c:pt>
                <c:pt idx="582">
                  <c:v>300000.0</c:v>
                </c:pt>
                <c:pt idx="583">
                  <c:v>300000.0</c:v>
                </c:pt>
                <c:pt idx="584">
                  <c:v>300000.0</c:v>
                </c:pt>
                <c:pt idx="585">
                  <c:v>300000.0</c:v>
                </c:pt>
                <c:pt idx="586">
                  <c:v>300000.0</c:v>
                </c:pt>
                <c:pt idx="587">
                  <c:v>300000.0</c:v>
                </c:pt>
                <c:pt idx="588">
                  <c:v>300000.0</c:v>
                </c:pt>
                <c:pt idx="589">
                  <c:v>300000.0</c:v>
                </c:pt>
                <c:pt idx="590">
                  <c:v>300000.0</c:v>
                </c:pt>
                <c:pt idx="591">
                  <c:v>300000.0</c:v>
                </c:pt>
                <c:pt idx="592">
                  <c:v>300000.0</c:v>
                </c:pt>
                <c:pt idx="593">
                  <c:v>300000.0</c:v>
                </c:pt>
                <c:pt idx="594">
                  <c:v>300000.0</c:v>
                </c:pt>
                <c:pt idx="595">
                  <c:v>300000.0</c:v>
                </c:pt>
                <c:pt idx="596">
                  <c:v>300000.0</c:v>
                </c:pt>
                <c:pt idx="597">
                  <c:v>300000.0</c:v>
                </c:pt>
                <c:pt idx="598">
                  <c:v>300000.0</c:v>
                </c:pt>
                <c:pt idx="599">
                  <c:v>300000.0</c:v>
                </c:pt>
                <c:pt idx="600">
                  <c:v>300000.0</c:v>
                </c:pt>
                <c:pt idx="601">
                  <c:v>300000.0</c:v>
                </c:pt>
                <c:pt idx="602">
                  <c:v>300000.0</c:v>
                </c:pt>
                <c:pt idx="603">
                  <c:v>300000.0</c:v>
                </c:pt>
                <c:pt idx="604">
                  <c:v>300000.0</c:v>
                </c:pt>
                <c:pt idx="605">
                  <c:v>300000.0</c:v>
                </c:pt>
                <c:pt idx="606">
                  <c:v>300000.0</c:v>
                </c:pt>
                <c:pt idx="607">
                  <c:v>300000.0</c:v>
                </c:pt>
                <c:pt idx="608">
                  <c:v>300000.0</c:v>
                </c:pt>
                <c:pt idx="609">
                  <c:v>300000.0</c:v>
                </c:pt>
                <c:pt idx="610">
                  <c:v>300000.0</c:v>
                </c:pt>
                <c:pt idx="611">
                  <c:v>300000.0</c:v>
                </c:pt>
                <c:pt idx="612">
                  <c:v>300000.0</c:v>
                </c:pt>
                <c:pt idx="613">
                  <c:v>300000.0</c:v>
                </c:pt>
                <c:pt idx="614">
                  <c:v>300000.0</c:v>
                </c:pt>
                <c:pt idx="615">
                  <c:v>300000.0</c:v>
                </c:pt>
                <c:pt idx="616">
                  <c:v>300008.0</c:v>
                </c:pt>
                <c:pt idx="617">
                  <c:v>300013.0</c:v>
                </c:pt>
                <c:pt idx="618">
                  <c:v>300250.0</c:v>
                </c:pt>
                <c:pt idx="619">
                  <c:v>300653.0</c:v>
                </c:pt>
                <c:pt idx="620">
                  <c:v>301451.0</c:v>
                </c:pt>
                <c:pt idx="621">
                  <c:v>302425.0</c:v>
                </c:pt>
                <c:pt idx="622">
                  <c:v>306485.0</c:v>
                </c:pt>
                <c:pt idx="623">
                  <c:v>306500.0</c:v>
                </c:pt>
                <c:pt idx="624">
                  <c:v>308000.0</c:v>
                </c:pt>
                <c:pt idx="625">
                  <c:v>309554.0</c:v>
                </c:pt>
                <c:pt idx="626">
                  <c:v>310500.0</c:v>
                </c:pt>
                <c:pt idx="627">
                  <c:v>313000.0</c:v>
                </c:pt>
                <c:pt idx="628">
                  <c:v>314110.0</c:v>
                </c:pt>
                <c:pt idx="629">
                  <c:v>319450.0</c:v>
                </c:pt>
                <c:pt idx="630">
                  <c:v>320000.0</c:v>
                </c:pt>
                <c:pt idx="631">
                  <c:v>322500.0</c:v>
                </c:pt>
                <c:pt idx="632">
                  <c:v>325000.0</c:v>
                </c:pt>
                <c:pt idx="633">
                  <c:v>325000.0</c:v>
                </c:pt>
                <c:pt idx="634">
                  <c:v>328000.0</c:v>
                </c:pt>
                <c:pt idx="635">
                  <c:v>329034.0</c:v>
                </c:pt>
                <c:pt idx="636">
                  <c:v>330000.0</c:v>
                </c:pt>
                <c:pt idx="637">
                  <c:v>330008.0</c:v>
                </c:pt>
                <c:pt idx="638">
                  <c:v>330781.0</c:v>
                </c:pt>
                <c:pt idx="639">
                  <c:v>331512.0</c:v>
                </c:pt>
                <c:pt idx="640">
                  <c:v>331678.0</c:v>
                </c:pt>
                <c:pt idx="641">
                  <c:v>333860.0</c:v>
                </c:pt>
                <c:pt idx="642">
                  <c:v>334100.0</c:v>
                </c:pt>
                <c:pt idx="643">
                  <c:v>334610.0</c:v>
                </c:pt>
                <c:pt idx="644">
                  <c:v>337000.0</c:v>
                </c:pt>
                <c:pt idx="645">
                  <c:v>341000.0</c:v>
                </c:pt>
                <c:pt idx="646">
                  <c:v>342576.0</c:v>
                </c:pt>
                <c:pt idx="647">
                  <c:v>345592.0</c:v>
                </c:pt>
                <c:pt idx="648">
                  <c:v>345592.0</c:v>
                </c:pt>
                <c:pt idx="649">
                  <c:v>346644.0</c:v>
                </c:pt>
                <c:pt idx="650">
                  <c:v>348288.0</c:v>
                </c:pt>
                <c:pt idx="651">
                  <c:v>350000.0</c:v>
                </c:pt>
                <c:pt idx="652">
                  <c:v>350000.0</c:v>
                </c:pt>
                <c:pt idx="653">
                  <c:v>350000.0</c:v>
                </c:pt>
                <c:pt idx="654">
                  <c:v>350000.0</c:v>
                </c:pt>
                <c:pt idx="655">
                  <c:v>350000.0</c:v>
                </c:pt>
                <c:pt idx="656">
                  <c:v>350000.0</c:v>
                </c:pt>
                <c:pt idx="657">
                  <c:v>350238.0</c:v>
                </c:pt>
                <c:pt idx="658">
                  <c:v>350253.0</c:v>
                </c:pt>
                <c:pt idx="659">
                  <c:v>353977.0</c:v>
                </c:pt>
                <c:pt idx="660">
                  <c:v>354993.0</c:v>
                </c:pt>
                <c:pt idx="661">
                  <c:v>355460.0</c:v>
                </c:pt>
                <c:pt idx="662">
                  <c:v>356054.0</c:v>
                </c:pt>
                <c:pt idx="663">
                  <c:v>358915.0</c:v>
                </c:pt>
                <c:pt idx="664">
                  <c:v>361927.0</c:v>
                </c:pt>
                <c:pt idx="665">
                  <c:v>365000.0</c:v>
                </c:pt>
                <c:pt idx="666">
                  <c:v>369000.0</c:v>
                </c:pt>
                <c:pt idx="667">
                  <c:v>369623.0</c:v>
                </c:pt>
                <c:pt idx="668">
                  <c:v>370938.0</c:v>
                </c:pt>
                <c:pt idx="669">
                  <c:v>375000.0</c:v>
                </c:pt>
                <c:pt idx="670">
                  <c:v>375030.0</c:v>
                </c:pt>
                <c:pt idx="671">
                  <c:v>377646.0</c:v>
                </c:pt>
                <c:pt idx="672">
                  <c:v>378013.0</c:v>
                </c:pt>
                <c:pt idx="673">
                  <c:v>378500.0</c:v>
                </c:pt>
                <c:pt idx="674">
                  <c:v>383465.0</c:v>
                </c:pt>
                <c:pt idx="675">
                  <c:v>385801.0</c:v>
                </c:pt>
                <c:pt idx="676">
                  <c:v>386560.0</c:v>
                </c:pt>
                <c:pt idx="677">
                  <c:v>391089.0</c:v>
                </c:pt>
                <c:pt idx="678">
                  <c:v>395836.0</c:v>
                </c:pt>
                <c:pt idx="679">
                  <c:v>395931.0</c:v>
                </c:pt>
                <c:pt idx="680">
                  <c:v>396262.0</c:v>
                </c:pt>
                <c:pt idx="681">
                  <c:v>397036.0</c:v>
                </c:pt>
                <c:pt idx="682">
                  <c:v>397590.0</c:v>
                </c:pt>
                <c:pt idx="683">
                  <c:v>398534.0</c:v>
                </c:pt>
                <c:pt idx="684">
                  <c:v>398704.0</c:v>
                </c:pt>
                <c:pt idx="685">
                  <c:v>399471.0</c:v>
                </c:pt>
                <c:pt idx="686">
                  <c:v>399827.0</c:v>
                </c:pt>
                <c:pt idx="687">
                  <c:v>399953.0</c:v>
                </c:pt>
                <c:pt idx="688">
                  <c:v>399968.0</c:v>
                </c:pt>
                <c:pt idx="689">
                  <c:v>400000.0</c:v>
                </c:pt>
                <c:pt idx="690">
                  <c:v>400000.0</c:v>
                </c:pt>
                <c:pt idx="691">
                  <c:v>400000.0</c:v>
                </c:pt>
                <c:pt idx="692">
                  <c:v>400000.0</c:v>
                </c:pt>
                <c:pt idx="693">
                  <c:v>400000.0</c:v>
                </c:pt>
                <c:pt idx="694">
                  <c:v>400000.0</c:v>
                </c:pt>
                <c:pt idx="695">
                  <c:v>400000.0</c:v>
                </c:pt>
                <c:pt idx="696">
                  <c:v>400000.0</c:v>
                </c:pt>
                <c:pt idx="697">
                  <c:v>400000.0</c:v>
                </c:pt>
                <c:pt idx="698">
                  <c:v>400000.0</c:v>
                </c:pt>
                <c:pt idx="699">
                  <c:v>400000.0</c:v>
                </c:pt>
                <c:pt idx="700">
                  <c:v>400000.0</c:v>
                </c:pt>
                <c:pt idx="701">
                  <c:v>400000.0</c:v>
                </c:pt>
                <c:pt idx="702">
                  <c:v>400000.0</c:v>
                </c:pt>
                <c:pt idx="703">
                  <c:v>400366.0</c:v>
                </c:pt>
                <c:pt idx="704">
                  <c:v>400381.0</c:v>
                </c:pt>
                <c:pt idx="705">
                  <c:v>405698.0</c:v>
                </c:pt>
                <c:pt idx="706">
                  <c:v>417517.0</c:v>
                </c:pt>
                <c:pt idx="707">
                  <c:v>417697.0</c:v>
                </c:pt>
                <c:pt idx="708">
                  <c:v>420002.0</c:v>
                </c:pt>
                <c:pt idx="709">
                  <c:v>420632.0</c:v>
                </c:pt>
                <c:pt idx="710">
                  <c:v>423500.0</c:v>
                </c:pt>
                <c:pt idx="711">
                  <c:v>425000.0</c:v>
                </c:pt>
                <c:pt idx="712">
                  <c:v>425000.0</c:v>
                </c:pt>
                <c:pt idx="713">
                  <c:v>425000.0</c:v>
                </c:pt>
                <c:pt idx="714">
                  <c:v>427000.0</c:v>
                </c:pt>
                <c:pt idx="715">
                  <c:v>427000.0</c:v>
                </c:pt>
                <c:pt idx="716">
                  <c:v>430000.0</c:v>
                </c:pt>
                <c:pt idx="717">
                  <c:v>432898.0</c:v>
                </c:pt>
                <c:pt idx="718">
                  <c:v>436800.0</c:v>
                </c:pt>
                <c:pt idx="719">
                  <c:v>437807.0</c:v>
                </c:pt>
                <c:pt idx="720">
                  <c:v>442320.0</c:v>
                </c:pt>
                <c:pt idx="721">
                  <c:v>442884.0</c:v>
                </c:pt>
                <c:pt idx="722">
                  <c:v>445040.0</c:v>
                </c:pt>
                <c:pt idx="723">
                  <c:v>449300.0</c:v>
                </c:pt>
                <c:pt idx="724">
                  <c:v>449750.0</c:v>
                </c:pt>
                <c:pt idx="725">
                  <c:v>450000.0</c:v>
                </c:pt>
                <c:pt idx="726">
                  <c:v>450000.0</c:v>
                </c:pt>
                <c:pt idx="727">
                  <c:v>450000.0</c:v>
                </c:pt>
                <c:pt idx="728">
                  <c:v>450000.0</c:v>
                </c:pt>
                <c:pt idx="729">
                  <c:v>450000.0</c:v>
                </c:pt>
                <c:pt idx="730">
                  <c:v>450000.0</c:v>
                </c:pt>
                <c:pt idx="731">
                  <c:v>450000.0</c:v>
                </c:pt>
                <c:pt idx="732">
                  <c:v>450223.0</c:v>
                </c:pt>
                <c:pt idx="733">
                  <c:v>450675.0</c:v>
                </c:pt>
                <c:pt idx="734">
                  <c:v>455394.0</c:v>
                </c:pt>
                <c:pt idx="735">
                  <c:v>460000.0</c:v>
                </c:pt>
                <c:pt idx="736">
                  <c:v>464984.0</c:v>
                </c:pt>
                <c:pt idx="737">
                  <c:v>468433.0</c:v>
                </c:pt>
                <c:pt idx="738">
                  <c:v>468500.0</c:v>
                </c:pt>
                <c:pt idx="739">
                  <c:v>473573.0</c:v>
                </c:pt>
                <c:pt idx="740">
                  <c:v>475000.0</c:v>
                </c:pt>
                <c:pt idx="741">
                  <c:v>475000.0</c:v>
                </c:pt>
                <c:pt idx="742">
                  <c:v>475077.0</c:v>
                </c:pt>
                <c:pt idx="743">
                  <c:v>476553.0</c:v>
                </c:pt>
                <c:pt idx="744">
                  <c:v>476610.0</c:v>
                </c:pt>
                <c:pt idx="745">
                  <c:v>476683.0</c:v>
                </c:pt>
                <c:pt idx="746">
                  <c:v>477691.0</c:v>
                </c:pt>
                <c:pt idx="747">
                  <c:v>479000.0</c:v>
                </c:pt>
                <c:pt idx="748">
                  <c:v>479602.0</c:v>
                </c:pt>
                <c:pt idx="749">
                  <c:v>480000.0</c:v>
                </c:pt>
                <c:pt idx="750">
                  <c:v>481844.0</c:v>
                </c:pt>
                <c:pt idx="751">
                  <c:v>484948.0</c:v>
                </c:pt>
                <c:pt idx="752">
                  <c:v>487071.0</c:v>
                </c:pt>
                <c:pt idx="753">
                  <c:v>487475.0</c:v>
                </c:pt>
                <c:pt idx="754">
                  <c:v>490021.0</c:v>
                </c:pt>
                <c:pt idx="755">
                  <c:v>491310.0</c:v>
                </c:pt>
                <c:pt idx="756">
                  <c:v>494826.0</c:v>
                </c:pt>
                <c:pt idx="757">
                  <c:v>494933.0</c:v>
                </c:pt>
                <c:pt idx="758">
                  <c:v>494953.0</c:v>
                </c:pt>
                <c:pt idx="759">
                  <c:v>495337.0</c:v>
                </c:pt>
                <c:pt idx="760">
                  <c:v>496776.0</c:v>
                </c:pt>
                <c:pt idx="761">
                  <c:v>497499.0</c:v>
                </c:pt>
                <c:pt idx="762">
                  <c:v>497613.0</c:v>
                </c:pt>
                <c:pt idx="763">
                  <c:v>497639.0</c:v>
                </c:pt>
                <c:pt idx="764">
                  <c:v>497684.0</c:v>
                </c:pt>
                <c:pt idx="765">
                  <c:v>497752.0</c:v>
                </c:pt>
                <c:pt idx="766">
                  <c:v>497878.0</c:v>
                </c:pt>
                <c:pt idx="767">
                  <c:v>498055.0</c:v>
                </c:pt>
                <c:pt idx="768">
                  <c:v>498724.0</c:v>
                </c:pt>
                <c:pt idx="769">
                  <c:v>498857.0</c:v>
                </c:pt>
                <c:pt idx="770">
                  <c:v>499375.0</c:v>
                </c:pt>
                <c:pt idx="771">
                  <c:v>499547.0</c:v>
                </c:pt>
                <c:pt idx="772">
                  <c:v>499730.0</c:v>
                </c:pt>
                <c:pt idx="773">
                  <c:v>499783.0</c:v>
                </c:pt>
                <c:pt idx="774">
                  <c:v>499800.0</c:v>
                </c:pt>
                <c:pt idx="775">
                  <c:v>499951.0</c:v>
                </c:pt>
                <c:pt idx="776">
                  <c:v>499962.0</c:v>
                </c:pt>
                <c:pt idx="777">
                  <c:v>499989.0</c:v>
                </c:pt>
                <c:pt idx="778">
                  <c:v>499996.0</c:v>
                </c:pt>
                <c:pt idx="779">
                  <c:v>499997.0</c:v>
                </c:pt>
                <c:pt idx="780">
                  <c:v>500000.0</c:v>
                </c:pt>
                <c:pt idx="781">
                  <c:v>500000.0</c:v>
                </c:pt>
                <c:pt idx="782">
                  <c:v>500000.0</c:v>
                </c:pt>
                <c:pt idx="783">
                  <c:v>500000.0</c:v>
                </c:pt>
                <c:pt idx="784">
                  <c:v>500000.0</c:v>
                </c:pt>
                <c:pt idx="785">
                  <c:v>500000.0</c:v>
                </c:pt>
                <c:pt idx="786">
                  <c:v>500000.0</c:v>
                </c:pt>
                <c:pt idx="787">
                  <c:v>500000.0</c:v>
                </c:pt>
                <c:pt idx="788">
                  <c:v>500000.0</c:v>
                </c:pt>
                <c:pt idx="789">
                  <c:v>500000.0</c:v>
                </c:pt>
                <c:pt idx="790">
                  <c:v>500000.0</c:v>
                </c:pt>
                <c:pt idx="791">
                  <c:v>500000.0</c:v>
                </c:pt>
                <c:pt idx="792">
                  <c:v>500000.0</c:v>
                </c:pt>
                <c:pt idx="793">
                  <c:v>500000.0</c:v>
                </c:pt>
                <c:pt idx="794">
                  <c:v>500000.0</c:v>
                </c:pt>
                <c:pt idx="795">
                  <c:v>500000.0</c:v>
                </c:pt>
                <c:pt idx="796">
                  <c:v>500000.0</c:v>
                </c:pt>
                <c:pt idx="797">
                  <c:v>500000.0</c:v>
                </c:pt>
                <c:pt idx="798">
                  <c:v>500000.0</c:v>
                </c:pt>
                <c:pt idx="799">
                  <c:v>500000.0</c:v>
                </c:pt>
                <c:pt idx="800">
                  <c:v>500000.0</c:v>
                </c:pt>
                <c:pt idx="801">
                  <c:v>500000.0</c:v>
                </c:pt>
                <c:pt idx="802">
                  <c:v>500000.0</c:v>
                </c:pt>
                <c:pt idx="803">
                  <c:v>500000.0</c:v>
                </c:pt>
                <c:pt idx="804">
                  <c:v>500000.0</c:v>
                </c:pt>
                <c:pt idx="805">
                  <c:v>500000.0</c:v>
                </c:pt>
                <c:pt idx="806">
                  <c:v>500000.0</c:v>
                </c:pt>
                <c:pt idx="807">
                  <c:v>500000.0</c:v>
                </c:pt>
                <c:pt idx="808">
                  <c:v>500000.0</c:v>
                </c:pt>
                <c:pt idx="809">
                  <c:v>500000.0</c:v>
                </c:pt>
                <c:pt idx="810">
                  <c:v>500000.0</c:v>
                </c:pt>
                <c:pt idx="811">
                  <c:v>500000.0</c:v>
                </c:pt>
                <c:pt idx="812">
                  <c:v>500000.0</c:v>
                </c:pt>
                <c:pt idx="813">
                  <c:v>500000.0</c:v>
                </c:pt>
                <c:pt idx="814">
                  <c:v>500000.0</c:v>
                </c:pt>
                <c:pt idx="815">
                  <c:v>500000.0</c:v>
                </c:pt>
                <c:pt idx="816">
                  <c:v>500000.0</c:v>
                </c:pt>
                <c:pt idx="817">
                  <c:v>500000.0</c:v>
                </c:pt>
                <c:pt idx="818">
                  <c:v>500000.0</c:v>
                </c:pt>
                <c:pt idx="819">
                  <c:v>500000.0</c:v>
                </c:pt>
                <c:pt idx="820">
                  <c:v>500000.0</c:v>
                </c:pt>
                <c:pt idx="821">
                  <c:v>500000.0</c:v>
                </c:pt>
                <c:pt idx="822">
                  <c:v>500000.0</c:v>
                </c:pt>
                <c:pt idx="823">
                  <c:v>500000.0</c:v>
                </c:pt>
                <c:pt idx="824">
                  <c:v>500000.0</c:v>
                </c:pt>
                <c:pt idx="825">
                  <c:v>500000.0</c:v>
                </c:pt>
                <c:pt idx="826">
                  <c:v>500000.0</c:v>
                </c:pt>
                <c:pt idx="827">
                  <c:v>500000.0</c:v>
                </c:pt>
                <c:pt idx="828">
                  <c:v>500000.0</c:v>
                </c:pt>
                <c:pt idx="829">
                  <c:v>500125.0</c:v>
                </c:pt>
                <c:pt idx="830">
                  <c:v>500187.0</c:v>
                </c:pt>
                <c:pt idx="831">
                  <c:v>500422.0</c:v>
                </c:pt>
                <c:pt idx="832">
                  <c:v>500543.0</c:v>
                </c:pt>
                <c:pt idx="833">
                  <c:v>500906.0</c:v>
                </c:pt>
                <c:pt idx="834">
                  <c:v>501485.0</c:v>
                </c:pt>
                <c:pt idx="835">
                  <c:v>501580.0</c:v>
                </c:pt>
                <c:pt idx="836">
                  <c:v>505500.0</c:v>
                </c:pt>
                <c:pt idx="837">
                  <c:v>505533.0</c:v>
                </c:pt>
                <c:pt idx="838">
                  <c:v>506504.0</c:v>
                </c:pt>
                <c:pt idx="839">
                  <c:v>511359.0</c:v>
                </c:pt>
                <c:pt idx="840">
                  <c:v>513219.0</c:v>
                </c:pt>
                <c:pt idx="841">
                  <c:v>517500.0</c:v>
                </c:pt>
                <c:pt idx="842">
                  <c:v>517670.0</c:v>
                </c:pt>
                <c:pt idx="843">
                  <c:v>517860.0</c:v>
                </c:pt>
                <c:pt idx="844">
                  <c:v>520446.0</c:v>
                </c:pt>
                <c:pt idx="845">
                  <c:v>525000.0</c:v>
                </c:pt>
                <c:pt idx="846">
                  <c:v>526960.0</c:v>
                </c:pt>
                <c:pt idx="847">
                  <c:v>531131.0</c:v>
                </c:pt>
                <c:pt idx="848">
                  <c:v>538967.0</c:v>
                </c:pt>
                <c:pt idx="849">
                  <c:v>539334.0</c:v>
                </c:pt>
                <c:pt idx="850">
                  <c:v>540000.0</c:v>
                </c:pt>
                <c:pt idx="851">
                  <c:v>546864.0</c:v>
                </c:pt>
                <c:pt idx="852">
                  <c:v>549489.0</c:v>
                </c:pt>
                <c:pt idx="853">
                  <c:v>550000.0</c:v>
                </c:pt>
                <c:pt idx="854">
                  <c:v>550000.0</c:v>
                </c:pt>
                <c:pt idx="855">
                  <c:v>550000.0</c:v>
                </c:pt>
                <c:pt idx="856">
                  <c:v>550844.0</c:v>
                </c:pt>
                <c:pt idx="857">
                  <c:v>551336.0</c:v>
                </c:pt>
                <c:pt idx="858">
                  <c:v>553493.0</c:v>
                </c:pt>
                <c:pt idx="859">
                  <c:v>556006.0</c:v>
                </c:pt>
                <c:pt idx="860">
                  <c:v>557168.0</c:v>
                </c:pt>
                <c:pt idx="861">
                  <c:v>557743.0</c:v>
                </c:pt>
                <c:pt idx="862">
                  <c:v>558000.0</c:v>
                </c:pt>
                <c:pt idx="863">
                  <c:v>563611.0</c:v>
                </c:pt>
                <c:pt idx="864">
                  <c:v>566023.0</c:v>
                </c:pt>
                <c:pt idx="865">
                  <c:v>572533.0</c:v>
                </c:pt>
                <c:pt idx="866">
                  <c:v>574060.0</c:v>
                </c:pt>
                <c:pt idx="867">
                  <c:v>575000.0</c:v>
                </c:pt>
                <c:pt idx="868">
                  <c:v>576191.0</c:v>
                </c:pt>
                <c:pt idx="869">
                  <c:v>580000.0</c:v>
                </c:pt>
                <c:pt idx="870">
                  <c:v>582637.0</c:v>
                </c:pt>
                <c:pt idx="871">
                  <c:v>583531.0</c:v>
                </c:pt>
                <c:pt idx="872">
                  <c:v>583800.0</c:v>
                </c:pt>
                <c:pt idx="873">
                  <c:v>588559.0</c:v>
                </c:pt>
                <c:pt idx="874">
                  <c:v>594035.0</c:v>
                </c:pt>
                <c:pt idx="875">
                  <c:v>595627.0</c:v>
                </c:pt>
                <c:pt idx="876">
                  <c:v>595859.0</c:v>
                </c:pt>
                <c:pt idx="877">
                  <c:v>597077.0</c:v>
                </c:pt>
                <c:pt idx="878">
                  <c:v>597228.0</c:v>
                </c:pt>
                <c:pt idx="879">
                  <c:v>599016.0</c:v>
                </c:pt>
                <c:pt idx="880">
                  <c:v>599947.0</c:v>
                </c:pt>
                <c:pt idx="881">
                  <c:v>600000.0</c:v>
                </c:pt>
                <c:pt idx="882">
                  <c:v>600000.0</c:v>
                </c:pt>
                <c:pt idx="883">
                  <c:v>600000.0</c:v>
                </c:pt>
                <c:pt idx="884">
                  <c:v>600000.0</c:v>
                </c:pt>
                <c:pt idx="885">
                  <c:v>600000.0</c:v>
                </c:pt>
                <c:pt idx="886">
                  <c:v>600000.0</c:v>
                </c:pt>
                <c:pt idx="887">
                  <c:v>600000.0</c:v>
                </c:pt>
                <c:pt idx="888">
                  <c:v>600000.0</c:v>
                </c:pt>
                <c:pt idx="889">
                  <c:v>600000.0</c:v>
                </c:pt>
                <c:pt idx="890">
                  <c:v>600000.0</c:v>
                </c:pt>
                <c:pt idx="891">
                  <c:v>600000.0</c:v>
                </c:pt>
                <c:pt idx="892">
                  <c:v>600223.0</c:v>
                </c:pt>
                <c:pt idx="893">
                  <c:v>604973.0</c:v>
                </c:pt>
                <c:pt idx="894">
                  <c:v>606608.0</c:v>
                </c:pt>
                <c:pt idx="895">
                  <c:v>610819.0</c:v>
                </c:pt>
                <c:pt idx="896">
                  <c:v>614954.0</c:v>
                </c:pt>
                <c:pt idx="897">
                  <c:v>615590.0</c:v>
                </c:pt>
                <c:pt idx="898">
                  <c:v>621265.0</c:v>
                </c:pt>
                <c:pt idx="899">
                  <c:v>623035.0</c:v>
                </c:pt>
                <c:pt idx="900">
                  <c:v>625000.0</c:v>
                </c:pt>
                <c:pt idx="901">
                  <c:v>628761.0</c:v>
                </c:pt>
                <c:pt idx="902">
                  <c:v>635003.0</c:v>
                </c:pt>
                <c:pt idx="903">
                  <c:v>637532.0</c:v>
                </c:pt>
                <c:pt idx="904">
                  <c:v>637532.0</c:v>
                </c:pt>
                <c:pt idx="905">
                  <c:v>638620.0</c:v>
                </c:pt>
                <c:pt idx="906">
                  <c:v>642753.0</c:v>
                </c:pt>
                <c:pt idx="907">
                  <c:v>643881.0</c:v>
                </c:pt>
                <c:pt idx="908">
                  <c:v>646851.0</c:v>
                </c:pt>
                <c:pt idx="909">
                  <c:v>650000.0</c:v>
                </c:pt>
                <c:pt idx="910">
                  <c:v>650000.0</c:v>
                </c:pt>
                <c:pt idx="911">
                  <c:v>650000.0</c:v>
                </c:pt>
                <c:pt idx="912">
                  <c:v>650000.0</c:v>
                </c:pt>
                <c:pt idx="913">
                  <c:v>650000.0</c:v>
                </c:pt>
                <c:pt idx="914">
                  <c:v>650000.0</c:v>
                </c:pt>
                <c:pt idx="915">
                  <c:v>650000.0</c:v>
                </c:pt>
                <c:pt idx="916">
                  <c:v>650000.0</c:v>
                </c:pt>
                <c:pt idx="917">
                  <c:v>652255.0</c:v>
                </c:pt>
                <c:pt idx="918">
                  <c:v>652493.0</c:v>
                </c:pt>
                <c:pt idx="919">
                  <c:v>653077.0</c:v>
                </c:pt>
                <c:pt idx="920">
                  <c:v>659788.0</c:v>
                </c:pt>
                <c:pt idx="921">
                  <c:v>667235.0</c:v>
                </c:pt>
                <c:pt idx="922">
                  <c:v>670156.0</c:v>
                </c:pt>
                <c:pt idx="923">
                  <c:v>670387.0</c:v>
                </c:pt>
                <c:pt idx="924">
                  <c:v>671361.0</c:v>
                </c:pt>
                <c:pt idx="925">
                  <c:v>672000.0</c:v>
                </c:pt>
                <c:pt idx="926">
                  <c:v>674472.0</c:v>
                </c:pt>
                <c:pt idx="927">
                  <c:v>675000.0</c:v>
                </c:pt>
                <c:pt idx="928">
                  <c:v>675000.0</c:v>
                </c:pt>
                <c:pt idx="929">
                  <c:v>685000.0</c:v>
                </c:pt>
                <c:pt idx="930">
                  <c:v>686784.0</c:v>
                </c:pt>
                <c:pt idx="931">
                  <c:v>689738.0</c:v>
                </c:pt>
                <c:pt idx="932">
                  <c:v>697310.0</c:v>
                </c:pt>
                <c:pt idx="933">
                  <c:v>699104.0</c:v>
                </c:pt>
                <c:pt idx="934">
                  <c:v>700000.0</c:v>
                </c:pt>
                <c:pt idx="935">
                  <c:v>700000.0</c:v>
                </c:pt>
                <c:pt idx="936">
                  <c:v>700000.0</c:v>
                </c:pt>
                <c:pt idx="937">
                  <c:v>700250.0</c:v>
                </c:pt>
                <c:pt idx="938">
                  <c:v>703737.0</c:v>
                </c:pt>
                <c:pt idx="939">
                  <c:v>725000.0</c:v>
                </c:pt>
                <c:pt idx="940">
                  <c:v>726000.0</c:v>
                </c:pt>
                <c:pt idx="941">
                  <c:v>729916.0</c:v>
                </c:pt>
                <c:pt idx="942">
                  <c:v>733195.0</c:v>
                </c:pt>
                <c:pt idx="943">
                  <c:v>733793.0</c:v>
                </c:pt>
                <c:pt idx="944">
                  <c:v>742223.0</c:v>
                </c:pt>
                <c:pt idx="945">
                  <c:v>742996.0</c:v>
                </c:pt>
                <c:pt idx="946">
                  <c:v>743331.0</c:v>
                </c:pt>
                <c:pt idx="947">
                  <c:v>743550.0</c:v>
                </c:pt>
                <c:pt idx="948">
                  <c:v>744703.0</c:v>
                </c:pt>
                <c:pt idx="949">
                  <c:v>744844.0</c:v>
                </c:pt>
                <c:pt idx="950">
                  <c:v>750000.0</c:v>
                </c:pt>
                <c:pt idx="951">
                  <c:v>750000.0</c:v>
                </c:pt>
                <c:pt idx="952">
                  <c:v>750000.0</c:v>
                </c:pt>
                <c:pt idx="953">
                  <c:v>750000.0</c:v>
                </c:pt>
                <c:pt idx="954">
                  <c:v>750000.0</c:v>
                </c:pt>
                <c:pt idx="955">
                  <c:v>750000.0</c:v>
                </c:pt>
                <c:pt idx="956">
                  <c:v>750000.0</c:v>
                </c:pt>
                <c:pt idx="957">
                  <c:v>750000.0</c:v>
                </c:pt>
                <c:pt idx="958">
                  <c:v>750000.0</c:v>
                </c:pt>
                <c:pt idx="959">
                  <c:v>750000.0</c:v>
                </c:pt>
                <c:pt idx="960">
                  <c:v>750000.0</c:v>
                </c:pt>
                <c:pt idx="961">
                  <c:v>750000.0</c:v>
                </c:pt>
                <c:pt idx="962">
                  <c:v>750000.0</c:v>
                </c:pt>
                <c:pt idx="963">
                  <c:v>750000.0</c:v>
                </c:pt>
                <c:pt idx="964">
                  <c:v>750584.0</c:v>
                </c:pt>
                <c:pt idx="965">
                  <c:v>750772.0</c:v>
                </c:pt>
                <c:pt idx="966">
                  <c:v>753624.0</c:v>
                </c:pt>
                <c:pt idx="967">
                  <c:v>758910.0</c:v>
                </c:pt>
                <c:pt idx="968">
                  <c:v>760000.0</c:v>
                </c:pt>
                <c:pt idx="969">
                  <c:v>762476.0</c:v>
                </c:pt>
                <c:pt idx="970">
                  <c:v>768112.0</c:v>
                </c:pt>
                <c:pt idx="971">
                  <c:v>768794.0</c:v>
                </c:pt>
                <c:pt idx="972">
                  <c:v>775000.0</c:v>
                </c:pt>
                <c:pt idx="973">
                  <c:v>785194.0</c:v>
                </c:pt>
                <c:pt idx="974">
                  <c:v>791000.0</c:v>
                </c:pt>
                <c:pt idx="975">
                  <c:v>792216.0</c:v>
                </c:pt>
                <c:pt idx="976">
                  <c:v>797170.0</c:v>
                </c:pt>
                <c:pt idx="977">
                  <c:v>798160.0</c:v>
                </c:pt>
                <c:pt idx="978">
                  <c:v>798408.0</c:v>
                </c:pt>
                <c:pt idx="979">
                  <c:v>799221.0</c:v>
                </c:pt>
                <c:pt idx="980">
                  <c:v>799673.0</c:v>
                </c:pt>
                <c:pt idx="981">
                  <c:v>799759.0</c:v>
                </c:pt>
                <c:pt idx="982">
                  <c:v>799825.0</c:v>
                </c:pt>
                <c:pt idx="983">
                  <c:v>800000.0</c:v>
                </c:pt>
                <c:pt idx="984">
                  <c:v>800000.0</c:v>
                </c:pt>
                <c:pt idx="985">
                  <c:v>800000.0</c:v>
                </c:pt>
                <c:pt idx="986">
                  <c:v>800000.0</c:v>
                </c:pt>
                <c:pt idx="987">
                  <c:v>800000.0</c:v>
                </c:pt>
                <c:pt idx="988">
                  <c:v>800000.0</c:v>
                </c:pt>
                <c:pt idx="989">
                  <c:v>800000.0</c:v>
                </c:pt>
                <c:pt idx="990">
                  <c:v>800000.0</c:v>
                </c:pt>
                <c:pt idx="991">
                  <c:v>801808.0</c:v>
                </c:pt>
                <c:pt idx="992">
                  <c:v>809467.0</c:v>
                </c:pt>
                <c:pt idx="993">
                  <c:v>818471.0</c:v>
                </c:pt>
                <c:pt idx="994">
                  <c:v>820465.0</c:v>
                </c:pt>
                <c:pt idx="995">
                  <c:v>828653.0</c:v>
                </c:pt>
                <c:pt idx="996">
                  <c:v>831395.0</c:v>
                </c:pt>
                <c:pt idx="997">
                  <c:v>832969.0</c:v>
                </c:pt>
                <c:pt idx="998">
                  <c:v>837355.0</c:v>
                </c:pt>
                <c:pt idx="999">
                  <c:v>840000.0</c:v>
                </c:pt>
                <c:pt idx="1000">
                  <c:v>840000.0</c:v>
                </c:pt>
                <c:pt idx="1001">
                  <c:v>840000.0</c:v>
                </c:pt>
                <c:pt idx="1002">
                  <c:v>850000.0</c:v>
                </c:pt>
                <c:pt idx="1003">
                  <c:v>850000.0</c:v>
                </c:pt>
                <c:pt idx="1004">
                  <c:v>850000.0</c:v>
                </c:pt>
                <c:pt idx="1005">
                  <c:v>850000.0</c:v>
                </c:pt>
                <c:pt idx="1006">
                  <c:v>855766.0</c:v>
                </c:pt>
                <c:pt idx="1007">
                  <c:v>871202.0</c:v>
                </c:pt>
                <c:pt idx="1008">
                  <c:v>871845.0</c:v>
                </c:pt>
                <c:pt idx="1009">
                  <c:v>879000.0</c:v>
                </c:pt>
                <c:pt idx="1010">
                  <c:v>879810.0</c:v>
                </c:pt>
                <c:pt idx="1011">
                  <c:v>881000.0</c:v>
                </c:pt>
                <c:pt idx="1012">
                  <c:v>883200.0</c:v>
                </c:pt>
                <c:pt idx="1013">
                  <c:v>884417.0</c:v>
                </c:pt>
                <c:pt idx="1014">
                  <c:v>885000.0</c:v>
                </c:pt>
                <c:pt idx="1015">
                  <c:v>885130.0</c:v>
                </c:pt>
                <c:pt idx="1016">
                  <c:v>886381.0</c:v>
                </c:pt>
                <c:pt idx="1017">
                  <c:v>888638.0</c:v>
                </c:pt>
                <c:pt idx="1018">
                  <c:v>892500.0</c:v>
                </c:pt>
                <c:pt idx="1019">
                  <c:v>899021.0</c:v>
                </c:pt>
                <c:pt idx="1020">
                  <c:v>899875.0</c:v>
                </c:pt>
                <c:pt idx="1021">
                  <c:v>900000.0</c:v>
                </c:pt>
                <c:pt idx="1022">
                  <c:v>900000.0</c:v>
                </c:pt>
                <c:pt idx="1023">
                  <c:v>900000.0</c:v>
                </c:pt>
                <c:pt idx="1024">
                  <c:v>900000.0</c:v>
                </c:pt>
                <c:pt idx="1025">
                  <c:v>900000.0</c:v>
                </c:pt>
                <c:pt idx="1026">
                  <c:v>900000.0</c:v>
                </c:pt>
                <c:pt idx="1027">
                  <c:v>900000.0</c:v>
                </c:pt>
                <c:pt idx="1028">
                  <c:v>900900.0</c:v>
                </c:pt>
                <c:pt idx="1029">
                  <c:v>910000.0</c:v>
                </c:pt>
                <c:pt idx="1030">
                  <c:v>911500.0</c:v>
                </c:pt>
                <c:pt idx="1031">
                  <c:v>911500.0</c:v>
                </c:pt>
                <c:pt idx="1032">
                  <c:v>920000.0</c:v>
                </c:pt>
                <c:pt idx="1033">
                  <c:v>925111.0</c:v>
                </c:pt>
                <c:pt idx="1034">
                  <c:v>931137.0</c:v>
                </c:pt>
                <c:pt idx="1035">
                  <c:v>933529.0</c:v>
                </c:pt>
                <c:pt idx="1036">
                  <c:v>937088.0</c:v>
                </c:pt>
                <c:pt idx="1037">
                  <c:v>940148.0</c:v>
                </c:pt>
                <c:pt idx="1038">
                  <c:v>942527.0</c:v>
                </c:pt>
                <c:pt idx="1039">
                  <c:v>945261.0</c:v>
                </c:pt>
                <c:pt idx="1040">
                  <c:v>950000.0</c:v>
                </c:pt>
                <c:pt idx="1041">
                  <c:v>950000.0</c:v>
                </c:pt>
                <c:pt idx="1042">
                  <c:v>950000.0</c:v>
                </c:pt>
                <c:pt idx="1043">
                  <c:v>950548.0</c:v>
                </c:pt>
                <c:pt idx="1044">
                  <c:v>951293.0</c:v>
                </c:pt>
                <c:pt idx="1045">
                  <c:v>953184.0</c:v>
                </c:pt>
                <c:pt idx="1046">
                  <c:v>959116.0</c:v>
                </c:pt>
                <c:pt idx="1047">
                  <c:v>959373.0</c:v>
                </c:pt>
                <c:pt idx="1048">
                  <c:v>959477.0</c:v>
                </c:pt>
                <c:pt idx="1049">
                  <c:v>959989.0</c:v>
                </c:pt>
                <c:pt idx="1050">
                  <c:v>960000.0</c:v>
                </c:pt>
                <c:pt idx="1051">
                  <c:v>960000.0</c:v>
                </c:pt>
                <c:pt idx="1052">
                  <c:v>965190.0</c:v>
                </c:pt>
                <c:pt idx="1053">
                  <c:v>971421.0</c:v>
                </c:pt>
                <c:pt idx="1054">
                  <c:v>973166.0</c:v>
                </c:pt>
                <c:pt idx="1055">
                  <c:v>974941.0</c:v>
                </c:pt>
                <c:pt idx="1056">
                  <c:v>975000.0</c:v>
                </c:pt>
                <c:pt idx="1057">
                  <c:v>978105.0</c:v>
                </c:pt>
                <c:pt idx="1058">
                  <c:v>979000.0</c:v>
                </c:pt>
                <c:pt idx="1059">
                  <c:v>981000.0</c:v>
                </c:pt>
                <c:pt idx="1060">
                  <c:v>986452.0</c:v>
                </c:pt>
                <c:pt idx="1061">
                  <c:v>987000.0</c:v>
                </c:pt>
                <c:pt idx="1062">
                  <c:v>987579.0</c:v>
                </c:pt>
                <c:pt idx="1063">
                  <c:v>988320.0</c:v>
                </c:pt>
                <c:pt idx="1064">
                  <c:v>989319.0</c:v>
                </c:pt>
                <c:pt idx="1065">
                  <c:v>989929.0</c:v>
                </c:pt>
                <c:pt idx="1066">
                  <c:v>992800.0</c:v>
                </c:pt>
                <c:pt idx="1067">
                  <c:v>993219.0</c:v>
                </c:pt>
                <c:pt idx="1068">
                  <c:v>993317.0</c:v>
                </c:pt>
                <c:pt idx="1069">
                  <c:v>996185.0</c:v>
                </c:pt>
                <c:pt idx="1070">
                  <c:v>997500.0</c:v>
                </c:pt>
                <c:pt idx="1071">
                  <c:v>997614.0</c:v>
                </c:pt>
                <c:pt idx="1072">
                  <c:v>998150.0</c:v>
                </c:pt>
                <c:pt idx="1073">
                  <c:v>998221.0</c:v>
                </c:pt>
                <c:pt idx="1074">
                  <c:v>999698.0</c:v>
                </c:pt>
                <c:pt idx="1075">
                  <c:v>999795.0</c:v>
                </c:pt>
                <c:pt idx="1076">
                  <c:v>999900.0</c:v>
                </c:pt>
                <c:pt idx="1077">
                  <c:v>1.0E6</c:v>
                </c:pt>
                <c:pt idx="1078">
                  <c:v>1.0E6</c:v>
                </c:pt>
                <c:pt idx="1079">
                  <c:v>1.0E6</c:v>
                </c:pt>
                <c:pt idx="1080">
                  <c:v>1.0E6</c:v>
                </c:pt>
                <c:pt idx="1081">
                  <c:v>1.0E6</c:v>
                </c:pt>
                <c:pt idx="1082">
                  <c:v>1.0E6</c:v>
                </c:pt>
                <c:pt idx="1083">
                  <c:v>1.0E6</c:v>
                </c:pt>
                <c:pt idx="1084">
                  <c:v>1.0E6</c:v>
                </c:pt>
                <c:pt idx="1085">
                  <c:v>1.0E6</c:v>
                </c:pt>
                <c:pt idx="1086">
                  <c:v>1.0E6</c:v>
                </c:pt>
                <c:pt idx="1087">
                  <c:v>1.0E6</c:v>
                </c:pt>
                <c:pt idx="1088">
                  <c:v>1.0E6</c:v>
                </c:pt>
                <c:pt idx="1089">
                  <c:v>1.0E6</c:v>
                </c:pt>
                <c:pt idx="1090">
                  <c:v>1.0E6</c:v>
                </c:pt>
                <c:pt idx="1091">
                  <c:v>1.0E6</c:v>
                </c:pt>
                <c:pt idx="1092">
                  <c:v>1.0E6</c:v>
                </c:pt>
                <c:pt idx="1093">
                  <c:v>1.0E6</c:v>
                </c:pt>
                <c:pt idx="1094">
                  <c:v>1.0E6</c:v>
                </c:pt>
                <c:pt idx="1095">
                  <c:v>1.0E6</c:v>
                </c:pt>
                <c:pt idx="1096">
                  <c:v>1.0E6</c:v>
                </c:pt>
                <c:pt idx="1097">
                  <c:v>1.000001E6</c:v>
                </c:pt>
                <c:pt idx="1098">
                  <c:v>1.000002E6</c:v>
                </c:pt>
                <c:pt idx="1099">
                  <c:v>1.00033E6</c:v>
                </c:pt>
                <c:pt idx="1100">
                  <c:v>1.000561E6</c:v>
                </c:pt>
                <c:pt idx="1101">
                  <c:v>1.001363E6</c:v>
                </c:pt>
                <c:pt idx="1102">
                  <c:v>1.002E6</c:v>
                </c:pt>
                <c:pt idx="1103">
                  <c:v>1.004719E6</c:v>
                </c:pt>
                <c:pt idx="1104">
                  <c:v>1.021E6</c:v>
                </c:pt>
                <c:pt idx="1105">
                  <c:v>1.038029E6</c:v>
                </c:pt>
                <c:pt idx="1106">
                  <c:v>1.047928E6</c:v>
                </c:pt>
                <c:pt idx="1107">
                  <c:v>1.05315E6</c:v>
                </c:pt>
                <c:pt idx="1108">
                  <c:v>1.058313E6</c:v>
                </c:pt>
                <c:pt idx="1109">
                  <c:v>1.06828E6</c:v>
                </c:pt>
                <c:pt idx="1110">
                  <c:v>1.070243E6</c:v>
                </c:pt>
                <c:pt idx="1111">
                  <c:v>1.0764E6</c:v>
                </c:pt>
                <c:pt idx="1112">
                  <c:v>1.07796E6</c:v>
                </c:pt>
                <c:pt idx="1113">
                  <c:v>1.095E6</c:v>
                </c:pt>
                <c:pt idx="1114">
                  <c:v>1.099687E6</c:v>
                </c:pt>
                <c:pt idx="1115">
                  <c:v>1.1E6</c:v>
                </c:pt>
                <c:pt idx="1116">
                  <c:v>1.1E6</c:v>
                </c:pt>
                <c:pt idx="1117">
                  <c:v>1.11125E6</c:v>
                </c:pt>
                <c:pt idx="1118">
                  <c:v>1.112E6</c:v>
                </c:pt>
                <c:pt idx="1119">
                  <c:v>1.116E6</c:v>
                </c:pt>
                <c:pt idx="1120">
                  <c:v>1.118424E6</c:v>
                </c:pt>
                <c:pt idx="1121">
                  <c:v>1.123216E6</c:v>
                </c:pt>
                <c:pt idx="1122">
                  <c:v>1.12527E6</c:v>
                </c:pt>
                <c:pt idx="1123">
                  <c:v>1.137632E6</c:v>
                </c:pt>
                <c:pt idx="1124">
                  <c:v>1.144856E6</c:v>
                </c:pt>
                <c:pt idx="1125">
                  <c:v>1.15E6</c:v>
                </c:pt>
                <c:pt idx="1126">
                  <c:v>1.153442E6</c:v>
                </c:pt>
                <c:pt idx="1127">
                  <c:v>1.159989E6</c:v>
                </c:pt>
                <c:pt idx="1128">
                  <c:v>1.163695E6</c:v>
                </c:pt>
                <c:pt idx="1129">
                  <c:v>1.168734E6</c:v>
                </c:pt>
                <c:pt idx="1130">
                  <c:v>1.175E6</c:v>
                </c:pt>
                <c:pt idx="1131">
                  <c:v>1.17977E6</c:v>
                </c:pt>
                <c:pt idx="1132">
                  <c:v>1.181375E6</c:v>
                </c:pt>
                <c:pt idx="1133">
                  <c:v>1.189756E6</c:v>
                </c:pt>
                <c:pt idx="1134">
                  <c:v>1.194E6</c:v>
                </c:pt>
                <c:pt idx="1135">
                  <c:v>1.195639E6</c:v>
                </c:pt>
                <c:pt idx="1136">
                  <c:v>1.2E6</c:v>
                </c:pt>
                <c:pt idx="1137">
                  <c:v>1.2E6</c:v>
                </c:pt>
                <c:pt idx="1138">
                  <c:v>1.2E6</c:v>
                </c:pt>
                <c:pt idx="1139">
                  <c:v>1.2E6</c:v>
                </c:pt>
                <c:pt idx="1140">
                  <c:v>1.2E6</c:v>
                </c:pt>
                <c:pt idx="1141">
                  <c:v>1.2E6</c:v>
                </c:pt>
                <c:pt idx="1142">
                  <c:v>1.2E6</c:v>
                </c:pt>
                <c:pt idx="1143">
                  <c:v>1.200007E6</c:v>
                </c:pt>
                <c:pt idx="1144">
                  <c:v>1.2056E6</c:v>
                </c:pt>
                <c:pt idx="1145">
                  <c:v>1.2218E6</c:v>
                </c:pt>
                <c:pt idx="1146">
                  <c:v>1.224953E6</c:v>
                </c:pt>
                <c:pt idx="1147">
                  <c:v>1.229467E6</c:v>
                </c:pt>
                <c:pt idx="1148">
                  <c:v>1.22973E6</c:v>
                </c:pt>
                <c:pt idx="1149">
                  <c:v>1.233281E6</c:v>
                </c:pt>
                <c:pt idx="1150">
                  <c:v>1.235787E6</c:v>
                </c:pt>
                <c:pt idx="1151">
                  <c:v>1.243039E6</c:v>
                </c:pt>
                <c:pt idx="1152">
                  <c:v>1.245813E6</c:v>
                </c:pt>
                <c:pt idx="1153">
                  <c:v>1.24904E6</c:v>
                </c:pt>
                <c:pt idx="1154">
                  <c:v>1.25E6</c:v>
                </c:pt>
                <c:pt idx="1155">
                  <c:v>1.254E6</c:v>
                </c:pt>
                <c:pt idx="1156">
                  <c:v>1.25542E6</c:v>
                </c:pt>
                <c:pt idx="1157">
                  <c:v>1.25542E6</c:v>
                </c:pt>
                <c:pt idx="1158">
                  <c:v>1.257615E6</c:v>
                </c:pt>
                <c:pt idx="1159">
                  <c:v>1.261087E6</c:v>
                </c:pt>
                <c:pt idx="1160">
                  <c:v>1.2714E6</c:v>
                </c:pt>
                <c:pt idx="1161">
                  <c:v>1.293E6</c:v>
                </c:pt>
                <c:pt idx="1162">
                  <c:v>1.293904E6</c:v>
                </c:pt>
                <c:pt idx="1163">
                  <c:v>1.3E6</c:v>
                </c:pt>
                <c:pt idx="1164">
                  <c:v>1.3E6</c:v>
                </c:pt>
                <c:pt idx="1165">
                  <c:v>1.30001E6</c:v>
                </c:pt>
                <c:pt idx="1166">
                  <c:v>1.30392E6</c:v>
                </c:pt>
                <c:pt idx="1167">
                  <c:v>1.307738E6</c:v>
                </c:pt>
                <c:pt idx="1168">
                  <c:v>1.309409E6</c:v>
                </c:pt>
                <c:pt idx="1169">
                  <c:v>1.3125E6</c:v>
                </c:pt>
                <c:pt idx="1170">
                  <c:v>1.348323E6</c:v>
                </c:pt>
                <c:pt idx="1171">
                  <c:v>1.35E6</c:v>
                </c:pt>
                <c:pt idx="1172">
                  <c:v>1.357229E6</c:v>
                </c:pt>
                <c:pt idx="1173">
                  <c:v>1.365117E6</c:v>
                </c:pt>
                <c:pt idx="1174">
                  <c:v>1.365913E6</c:v>
                </c:pt>
                <c:pt idx="1175">
                  <c:v>1.37E6</c:v>
                </c:pt>
                <c:pt idx="1176">
                  <c:v>1.397601E6</c:v>
                </c:pt>
                <c:pt idx="1177">
                  <c:v>1.4E6</c:v>
                </c:pt>
                <c:pt idx="1178">
                  <c:v>1.418622E6</c:v>
                </c:pt>
                <c:pt idx="1179">
                  <c:v>1.422627E6</c:v>
                </c:pt>
                <c:pt idx="1180">
                  <c:v>1.425E6</c:v>
                </c:pt>
                <c:pt idx="1181">
                  <c:v>1.439E6</c:v>
                </c:pt>
                <c:pt idx="1182">
                  <c:v>1.439034E6</c:v>
                </c:pt>
                <c:pt idx="1183">
                  <c:v>1.44E6</c:v>
                </c:pt>
                <c:pt idx="1184">
                  <c:v>1.44059E6</c:v>
                </c:pt>
                <c:pt idx="1185">
                  <c:v>1.445269E6</c:v>
                </c:pt>
                <c:pt idx="1186">
                  <c:v>1.449039E6</c:v>
                </c:pt>
                <c:pt idx="1187">
                  <c:v>1.453832E6</c:v>
                </c:pt>
                <c:pt idx="1188">
                  <c:v>1.463346E6</c:v>
                </c:pt>
                <c:pt idx="1189">
                  <c:v>1.464667E6</c:v>
                </c:pt>
                <c:pt idx="1190">
                  <c:v>1.465E6</c:v>
                </c:pt>
                <c:pt idx="1191">
                  <c:v>1.465525E6</c:v>
                </c:pt>
                <c:pt idx="1192">
                  <c:v>1.470457E6</c:v>
                </c:pt>
                <c:pt idx="1193">
                  <c:v>1.475261E6</c:v>
                </c:pt>
                <c:pt idx="1194">
                  <c:v>1.498063E6</c:v>
                </c:pt>
                <c:pt idx="1195">
                  <c:v>1.5E6</c:v>
                </c:pt>
                <c:pt idx="1196">
                  <c:v>1.5E6</c:v>
                </c:pt>
                <c:pt idx="1197">
                  <c:v>1.5E6</c:v>
                </c:pt>
                <c:pt idx="1198">
                  <c:v>1.5E6</c:v>
                </c:pt>
                <c:pt idx="1199">
                  <c:v>1.5E6</c:v>
                </c:pt>
                <c:pt idx="1200">
                  <c:v>1.5E6</c:v>
                </c:pt>
                <c:pt idx="1201">
                  <c:v>1.5E6</c:v>
                </c:pt>
                <c:pt idx="1202">
                  <c:v>1.5E6</c:v>
                </c:pt>
                <c:pt idx="1203">
                  <c:v>1.5E6</c:v>
                </c:pt>
                <c:pt idx="1204">
                  <c:v>1.5E6</c:v>
                </c:pt>
                <c:pt idx="1205">
                  <c:v>1.5E6</c:v>
                </c:pt>
                <c:pt idx="1206">
                  <c:v>1.5E6</c:v>
                </c:pt>
                <c:pt idx="1207">
                  <c:v>1.5E6</c:v>
                </c:pt>
                <c:pt idx="1208">
                  <c:v>1.500003E6</c:v>
                </c:pt>
                <c:pt idx="1209">
                  <c:v>1.500596E6</c:v>
                </c:pt>
                <c:pt idx="1210">
                  <c:v>1.5019E6</c:v>
                </c:pt>
                <c:pt idx="1211">
                  <c:v>1.508882E6</c:v>
                </c:pt>
                <c:pt idx="1212">
                  <c:v>1.511578E6</c:v>
                </c:pt>
                <c:pt idx="1213">
                  <c:v>1.511927E6</c:v>
                </c:pt>
                <c:pt idx="1214">
                  <c:v>1.521971E6</c:v>
                </c:pt>
                <c:pt idx="1215">
                  <c:v>1.540002E6</c:v>
                </c:pt>
                <c:pt idx="1216">
                  <c:v>1.541091E6</c:v>
                </c:pt>
                <c:pt idx="1217">
                  <c:v>1.544776E6</c:v>
                </c:pt>
                <c:pt idx="1218">
                  <c:v>1.55016E6</c:v>
                </c:pt>
                <c:pt idx="1219">
                  <c:v>1.557098E6</c:v>
                </c:pt>
                <c:pt idx="1220">
                  <c:v>1.57E6</c:v>
                </c:pt>
                <c:pt idx="1221">
                  <c:v>1.57281E6</c:v>
                </c:pt>
                <c:pt idx="1222">
                  <c:v>1.576958E6</c:v>
                </c:pt>
                <c:pt idx="1223">
                  <c:v>1.577725E6</c:v>
                </c:pt>
                <c:pt idx="1224">
                  <c:v>1.579999E6</c:v>
                </c:pt>
                <c:pt idx="1225">
                  <c:v>1.590031E6</c:v>
                </c:pt>
                <c:pt idx="1226">
                  <c:v>1.596E6</c:v>
                </c:pt>
                <c:pt idx="1227">
                  <c:v>1.6E6</c:v>
                </c:pt>
                <c:pt idx="1228">
                  <c:v>1.6E6</c:v>
                </c:pt>
                <c:pt idx="1229">
                  <c:v>1.60238E6</c:v>
                </c:pt>
                <c:pt idx="1230">
                  <c:v>1.603E6</c:v>
                </c:pt>
                <c:pt idx="1231">
                  <c:v>1.6035E6</c:v>
                </c:pt>
                <c:pt idx="1232">
                  <c:v>1.605669E6</c:v>
                </c:pt>
                <c:pt idx="1233">
                  <c:v>1.612877E6</c:v>
                </c:pt>
                <c:pt idx="1234">
                  <c:v>1.616616E6</c:v>
                </c:pt>
                <c:pt idx="1235">
                  <c:v>1.619E6</c:v>
                </c:pt>
                <c:pt idx="1236">
                  <c:v>1.631E6</c:v>
                </c:pt>
                <c:pt idx="1237">
                  <c:v>1.635665E6</c:v>
                </c:pt>
                <c:pt idx="1238">
                  <c:v>1.64041E6</c:v>
                </c:pt>
                <c:pt idx="1239">
                  <c:v>1.65934E6</c:v>
                </c:pt>
                <c:pt idx="1240">
                  <c:v>1.66311E6</c:v>
                </c:pt>
                <c:pt idx="1241">
                  <c:v>1.680829E6</c:v>
                </c:pt>
                <c:pt idx="1242">
                  <c:v>1.683935E6</c:v>
                </c:pt>
                <c:pt idx="1243">
                  <c:v>1.694E6</c:v>
                </c:pt>
                <c:pt idx="1244">
                  <c:v>1.694E6</c:v>
                </c:pt>
                <c:pt idx="1245">
                  <c:v>1.69689E6</c:v>
                </c:pt>
                <c:pt idx="1246">
                  <c:v>1.697978E6</c:v>
                </c:pt>
                <c:pt idx="1247">
                  <c:v>1.7E6</c:v>
                </c:pt>
                <c:pt idx="1248">
                  <c:v>1.700011E6</c:v>
                </c:pt>
                <c:pt idx="1249">
                  <c:v>1.715073E6</c:v>
                </c:pt>
                <c:pt idx="1250">
                  <c:v>1.71964E6</c:v>
                </c:pt>
                <c:pt idx="1251">
                  <c:v>1.726129E6</c:v>
                </c:pt>
                <c:pt idx="1252">
                  <c:v>1.729844E6</c:v>
                </c:pt>
                <c:pt idx="1253">
                  <c:v>1.7472E6</c:v>
                </c:pt>
                <c:pt idx="1254">
                  <c:v>1.747441E6</c:v>
                </c:pt>
                <c:pt idx="1255">
                  <c:v>1.74907E6</c:v>
                </c:pt>
                <c:pt idx="1256">
                  <c:v>1.75E6</c:v>
                </c:pt>
                <c:pt idx="1257">
                  <c:v>1.7527E6</c:v>
                </c:pt>
                <c:pt idx="1258">
                  <c:v>1.778E6</c:v>
                </c:pt>
                <c:pt idx="1259">
                  <c:v>1.779038E6</c:v>
                </c:pt>
                <c:pt idx="1260">
                  <c:v>1.784793E6</c:v>
                </c:pt>
                <c:pt idx="1261">
                  <c:v>1.798818E6</c:v>
                </c:pt>
                <c:pt idx="1262">
                  <c:v>1.8E6</c:v>
                </c:pt>
                <c:pt idx="1263">
                  <c:v>1.8E6</c:v>
                </c:pt>
                <c:pt idx="1264">
                  <c:v>1.8E6</c:v>
                </c:pt>
                <c:pt idx="1265">
                  <c:v>1.8E6</c:v>
                </c:pt>
                <c:pt idx="1266">
                  <c:v>1.8E6</c:v>
                </c:pt>
                <c:pt idx="1267">
                  <c:v>1.819055E6</c:v>
                </c:pt>
                <c:pt idx="1268">
                  <c:v>1.84716E6</c:v>
                </c:pt>
                <c:pt idx="1269">
                  <c:v>1.849173E6</c:v>
                </c:pt>
                <c:pt idx="1270">
                  <c:v>1.86406E6</c:v>
                </c:pt>
                <c:pt idx="1271">
                  <c:v>1.88238E6</c:v>
                </c:pt>
                <c:pt idx="1272">
                  <c:v>1.894228E6</c:v>
                </c:pt>
                <c:pt idx="1273">
                  <c:v>1.9E6</c:v>
                </c:pt>
                <c:pt idx="1274">
                  <c:v>1.9E6</c:v>
                </c:pt>
                <c:pt idx="1275">
                  <c:v>1.929E6</c:v>
                </c:pt>
                <c:pt idx="1276">
                  <c:v>1.935974E6</c:v>
                </c:pt>
                <c:pt idx="1277">
                  <c:v>1.93965E6</c:v>
                </c:pt>
                <c:pt idx="1278">
                  <c:v>1.957395E6</c:v>
                </c:pt>
                <c:pt idx="1279">
                  <c:v>1.9585E6</c:v>
                </c:pt>
                <c:pt idx="1280">
                  <c:v>1.9728E6</c:v>
                </c:pt>
                <c:pt idx="1281">
                  <c:v>1.975157E6</c:v>
                </c:pt>
                <c:pt idx="1282">
                  <c:v>1.975157E6</c:v>
                </c:pt>
                <c:pt idx="1283">
                  <c:v>1.980892E6</c:v>
                </c:pt>
                <c:pt idx="1284">
                  <c:v>1.981978E6</c:v>
                </c:pt>
                <c:pt idx="1285">
                  <c:v>1.9876E6</c:v>
                </c:pt>
                <c:pt idx="1286">
                  <c:v>1.98936E6</c:v>
                </c:pt>
                <c:pt idx="1287">
                  <c:v>1.995651E6</c:v>
                </c:pt>
                <c:pt idx="1288">
                  <c:v>2.0E6</c:v>
                </c:pt>
                <c:pt idx="1289">
                  <c:v>2.0E6</c:v>
                </c:pt>
                <c:pt idx="1290">
                  <c:v>2.0E6</c:v>
                </c:pt>
                <c:pt idx="1291">
                  <c:v>2.0E6</c:v>
                </c:pt>
                <c:pt idx="1292">
                  <c:v>2.0E6</c:v>
                </c:pt>
                <c:pt idx="1293">
                  <c:v>2.0E6</c:v>
                </c:pt>
                <c:pt idx="1294">
                  <c:v>2.0E6</c:v>
                </c:pt>
                <c:pt idx="1295">
                  <c:v>2.0E6</c:v>
                </c:pt>
                <c:pt idx="1296">
                  <c:v>2.0E6</c:v>
                </c:pt>
                <c:pt idx="1297">
                  <c:v>2.0E6</c:v>
                </c:pt>
                <c:pt idx="1298">
                  <c:v>2.0E6</c:v>
                </c:pt>
                <c:pt idx="1299">
                  <c:v>2.0E6</c:v>
                </c:pt>
                <c:pt idx="1300">
                  <c:v>2.0E6</c:v>
                </c:pt>
                <c:pt idx="1301">
                  <c:v>2.0E6</c:v>
                </c:pt>
                <c:pt idx="1302">
                  <c:v>2.0E6</c:v>
                </c:pt>
                <c:pt idx="1303">
                  <c:v>2.002E6</c:v>
                </c:pt>
                <c:pt idx="1304">
                  <c:v>2.025622E6</c:v>
                </c:pt>
                <c:pt idx="1305">
                  <c:v>2.025892E6</c:v>
                </c:pt>
                <c:pt idx="1306">
                  <c:v>2.0335E6</c:v>
                </c:pt>
                <c:pt idx="1307">
                  <c:v>2.039526E6</c:v>
                </c:pt>
                <c:pt idx="1308">
                  <c:v>2.046674E6</c:v>
                </c:pt>
                <c:pt idx="1309">
                  <c:v>2.051058E6</c:v>
                </c:pt>
                <c:pt idx="1310">
                  <c:v>2.082401E6</c:v>
                </c:pt>
                <c:pt idx="1311">
                  <c:v>2.084567E6</c:v>
                </c:pt>
                <c:pt idx="1312">
                  <c:v>2.1E6</c:v>
                </c:pt>
                <c:pt idx="1313">
                  <c:v>2.1E6</c:v>
                </c:pt>
                <c:pt idx="1314">
                  <c:v>2.1E6</c:v>
                </c:pt>
                <c:pt idx="1315">
                  <c:v>2.110342E6</c:v>
                </c:pt>
                <c:pt idx="1316">
                  <c:v>2.11208E6</c:v>
                </c:pt>
                <c:pt idx="1317">
                  <c:v>2.119298E6</c:v>
                </c:pt>
                <c:pt idx="1318">
                  <c:v>2.1318E6</c:v>
                </c:pt>
                <c:pt idx="1319">
                  <c:v>2.14891E6</c:v>
                </c:pt>
                <c:pt idx="1320">
                  <c:v>2.14891E6</c:v>
                </c:pt>
                <c:pt idx="1321">
                  <c:v>2.156297E6</c:v>
                </c:pt>
                <c:pt idx="1322">
                  <c:v>2.173253E6</c:v>
                </c:pt>
                <c:pt idx="1323">
                  <c:v>2.184938E6</c:v>
                </c:pt>
                <c:pt idx="1324">
                  <c:v>2.210946E6</c:v>
                </c:pt>
                <c:pt idx="1325">
                  <c:v>2.217E6</c:v>
                </c:pt>
                <c:pt idx="1326">
                  <c:v>2.23753E6</c:v>
                </c:pt>
                <c:pt idx="1327">
                  <c:v>2.241989E6</c:v>
                </c:pt>
                <c:pt idx="1328">
                  <c:v>2.25E6</c:v>
                </c:pt>
                <c:pt idx="1329">
                  <c:v>2.268364E6</c:v>
                </c:pt>
                <c:pt idx="1330">
                  <c:v>2.274957E6</c:v>
                </c:pt>
                <c:pt idx="1331">
                  <c:v>2.296036E6</c:v>
                </c:pt>
                <c:pt idx="1332">
                  <c:v>2.3E6</c:v>
                </c:pt>
                <c:pt idx="1333">
                  <c:v>2.374065E6</c:v>
                </c:pt>
                <c:pt idx="1334">
                  <c:v>2.401202E6</c:v>
                </c:pt>
                <c:pt idx="1335">
                  <c:v>2.41576E6</c:v>
                </c:pt>
                <c:pt idx="1336">
                  <c:v>2.423203E6</c:v>
                </c:pt>
                <c:pt idx="1337">
                  <c:v>2.423679E6</c:v>
                </c:pt>
                <c:pt idx="1338">
                  <c:v>2.441915E6</c:v>
                </c:pt>
                <c:pt idx="1339">
                  <c:v>2.4465E6</c:v>
                </c:pt>
                <c:pt idx="1340">
                  <c:v>2.494277E6</c:v>
                </c:pt>
                <c:pt idx="1341">
                  <c:v>2.5E6</c:v>
                </c:pt>
                <c:pt idx="1342">
                  <c:v>2.5E6</c:v>
                </c:pt>
                <c:pt idx="1343">
                  <c:v>2.5E6</c:v>
                </c:pt>
                <c:pt idx="1344">
                  <c:v>2.500169E6</c:v>
                </c:pt>
                <c:pt idx="1345">
                  <c:v>2.502146E6</c:v>
                </c:pt>
                <c:pt idx="1346">
                  <c:v>2.506116E6</c:v>
                </c:pt>
                <c:pt idx="1347">
                  <c:v>2.52E6</c:v>
                </c:pt>
                <c:pt idx="1348">
                  <c:v>2.52E6</c:v>
                </c:pt>
                <c:pt idx="1349">
                  <c:v>2.540301E6</c:v>
                </c:pt>
                <c:pt idx="1350">
                  <c:v>2.565641E6</c:v>
                </c:pt>
                <c:pt idx="1351">
                  <c:v>2.577857E6</c:v>
                </c:pt>
                <c:pt idx="1352">
                  <c:v>2.59728E6</c:v>
                </c:pt>
                <c:pt idx="1353">
                  <c:v>2.6E6</c:v>
                </c:pt>
                <c:pt idx="1354">
                  <c:v>2.605527E6</c:v>
                </c:pt>
                <c:pt idx="1355">
                  <c:v>2.61E6</c:v>
                </c:pt>
                <c:pt idx="1356">
                  <c:v>2.628713E6</c:v>
                </c:pt>
                <c:pt idx="1357">
                  <c:v>2.641217E6</c:v>
                </c:pt>
                <c:pt idx="1358">
                  <c:v>2.645072E6</c:v>
                </c:pt>
                <c:pt idx="1359">
                  <c:v>2.649E6</c:v>
                </c:pt>
                <c:pt idx="1360">
                  <c:v>2.650926E6</c:v>
                </c:pt>
                <c:pt idx="1361">
                  <c:v>2.652E6</c:v>
                </c:pt>
                <c:pt idx="1362">
                  <c:v>2.658746E6</c:v>
                </c:pt>
                <c:pt idx="1363">
                  <c:v>2.6834E6</c:v>
                </c:pt>
                <c:pt idx="1364">
                  <c:v>2.694891E6</c:v>
                </c:pt>
                <c:pt idx="1365">
                  <c:v>2.699363E6</c:v>
                </c:pt>
                <c:pt idx="1366">
                  <c:v>2.7E6</c:v>
                </c:pt>
                <c:pt idx="1367">
                  <c:v>2.719554E6</c:v>
                </c:pt>
                <c:pt idx="1368">
                  <c:v>2.722939E6</c:v>
                </c:pt>
                <c:pt idx="1369">
                  <c:v>2.736543E6</c:v>
                </c:pt>
                <c:pt idx="1370">
                  <c:v>2.749201E6</c:v>
                </c:pt>
                <c:pt idx="1371">
                  <c:v>2.75E6</c:v>
                </c:pt>
                <c:pt idx="1372">
                  <c:v>2.761002E6</c:v>
                </c:pt>
                <c:pt idx="1373">
                  <c:v>2.849411E6</c:v>
                </c:pt>
                <c:pt idx="1374">
                  <c:v>2.882369E6</c:v>
                </c:pt>
                <c:pt idx="1375">
                  <c:v>2.899727E6</c:v>
                </c:pt>
                <c:pt idx="1376">
                  <c:v>2.901632E6</c:v>
                </c:pt>
                <c:pt idx="1377">
                  <c:v>2.914E6</c:v>
                </c:pt>
                <c:pt idx="1378">
                  <c:v>2.934056E6</c:v>
                </c:pt>
                <c:pt idx="1379">
                  <c:v>2.935048E6</c:v>
                </c:pt>
                <c:pt idx="1380">
                  <c:v>2.94E6</c:v>
                </c:pt>
                <c:pt idx="1381">
                  <c:v>2.95E6</c:v>
                </c:pt>
                <c:pt idx="1382">
                  <c:v>2.9505E6</c:v>
                </c:pt>
                <c:pt idx="1383">
                  <c:v>2.968493E6</c:v>
                </c:pt>
                <c:pt idx="1384">
                  <c:v>2.968952E6</c:v>
                </c:pt>
                <c:pt idx="1385">
                  <c:v>2.97E6</c:v>
                </c:pt>
                <c:pt idx="1386">
                  <c:v>2.989138E6</c:v>
                </c:pt>
                <c:pt idx="1387">
                  <c:v>2.999047E6</c:v>
                </c:pt>
                <c:pt idx="1388">
                  <c:v>2.999422E6</c:v>
                </c:pt>
                <c:pt idx="1389">
                  <c:v>2.99973E6</c:v>
                </c:pt>
                <c:pt idx="1390">
                  <c:v>2.99996E6</c:v>
                </c:pt>
                <c:pt idx="1391">
                  <c:v>3.0E6</c:v>
                </c:pt>
                <c:pt idx="1392">
                  <c:v>3.0E6</c:v>
                </c:pt>
                <c:pt idx="1393">
                  <c:v>3.0E6</c:v>
                </c:pt>
                <c:pt idx="1394">
                  <c:v>3.0E6</c:v>
                </c:pt>
                <c:pt idx="1395">
                  <c:v>3.0E6</c:v>
                </c:pt>
                <c:pt idx="1396">
                  <c:v>3.0E6</c:v>
                </c:pt>
                <c:pt idx="1397">
                  <c:v>3.0E6</c:v>
                </c:pt>
                <c:pt idx="1398">
                  <c:v>3.0E6</c:v>
                </c:pt>
                <c:pt idx="1399">
                  <c:v>3.0E6</c:v>
                </c:pt>
                <c:pt idx="1400">
                  <c:v>3.000165E6</c:v>
                </c:pt>
                <c:pt idx="1401">
                  <c:v>3.000695E6</c:v>
                </c:pt>
                <c:pt idx="1402">
                  <c:v>3.004365E6</c:v>
                </c:pt>
                <c:pt idx="1403">
                  <c:v>3.024695E6</c:v>
                </c:pt>
                <c:pt idx="1404">
                  <c:v>3.0798E6</c:v>
                </c:pt>
                <c:pt idx="1405">
                  <c:v>3.086347E6</c:v>
                </c:pt>
                <c:pt idx="1406">
                  <c:v>3.095593E6</c:v>
                </c:pt>
                <c:pt idx="1407">
                  <c:v>3.114736E6</c:v>
                </c:pt>
                <c:pt idx="1408">
                  <c:v>3.12E6</c:v>
                </c:pt>
                <c:pt idx="1409">
                  <c:v>3.179363E6</c:v>
                </c:pt>
                <c:pt idx="1410">
                  <c:v>3.187E6</c:v>
                </c:pt>
                <c:pt idx="1411">
                  <c:v>3.197931E6</c:v>
                </c:pt>
                <c:pt idx="1412">
                  <c:v>3.2E6</c:v>
                </c:pt>
                <c:pt idx="1413">
                  <c:v>3.2E6</c:v>
                </c:pt>
                <c:pt idx="1414">
                  <c:v>3.200004E6</c:v>
                </c:pt>
                <c:pt idx="1415">
                  <c:v>3.204132E6</c:v>
                </c:pt>
                <c:pt idx="1416">
                  <c:v>3.213686E6</c:v>
                </c:pt>
                <c:pt idx="1417">
                  <c:v>3.23E6</c:v>
                </c:pt>
                <c:pt idx="1418">
                  <c:v>3.243431E6</c:v>
                </c:pt>
                <c:pt idx="1419">
                  <c:v>3.249835E6</c:v>
                </c:pt>
                <c:pt idx="1420">
                  <c:v>3.26492E6</c:v>
                </c:pt>
                <c:pt idx="1421">
                  <c:v>3.265453E6</c:v>
                </c:pt>
                <c:pt idx="1422">
                  <c:v>3.295118E6</c:v>
                </c:pt>
                <c:pt idx="1423">
                  <c:v>3.325E6</c:v>
                </c:pt>
                <c:pt idx="1424">
                  <c:v>3.3492E6</c:v>
                </c:pt>
                <c:pt idx="1425">
                  <c:v>3.36E6</c:v>
                </c:pt>
                <c:pt idx="1426">
                  <c:v>3.38089E6</c:v>
                </c:pt>
                <c:pt idx="1427">
                  <c:v>3.427323E6</c:v>
                </c:pt>
                <c:pt idx="1428">
                  <c:v>3.427323E6</c:v>
                </c:pt>
                <c:pt idx="1429">
                  <c:v>3.468005E6</c:v>
                </c:pt>
                <c:pt idx="1430">
                  <c:v>3.4763E6</c:v>
                </c:pt>
                <c:pt idx="1431">
                  <c:v>3.48727E6</c:v>
                </c:pt>
                <c:pt idx="1432">
                  <c:v>3.498875E6</c:v>
                </c:pt>
                <c:pt idx="1433">
                  <c:v>3.5E6</c:v>
                </c:pt>
                <c:pt idx="1434">
                  <c:v>3.5E6</c:v>
                </c:pt>
                <c:pt idx="1435">
                  <c:v>3.5E6</c:v>
                </c:pt>
                <c:pt idx="1436">
                  <c:v>3.500858E6</c:v>
                </c:pt>
                <c:pt idx="1437">
                  <c:v>3.52029E6</c:v>
                </c:pt>
                <c:pt idx="1438">
                  <c:v>3.525E6</c:v>
                </c:pt>
                <c:pt idx="1439">
                  <c:v>3.547119E6</c:v>
                </c:pt>
                <c:pt idx="1440">
                  <c:v>3.578639E6</c:v>
                </c:pt>
                <c:pt idx="1441">
                  <c:v>3.59507E6</c:v>
                </c:pt>
                <c:pt idx="1442">
                  <c:v>3.6E6</c:v>
                </c:pt>
                <c:pt idx="1443">
                  <c:v>3.6E6</c:v>
                </c:pt>
                <c:pt idx="1444">
                  <c:v>3.6132E6</c:v>
                </c:pt>
                <c:pt idx="1445">
                  <c:v>3.615655E6</c:v>
                </c:pt>
                <c:pt idx="1446">
                  <c:v>3.632666E6</c:v>
                </c:pt>
                <c:pt idx="1447">
                  <c:v>3.64E6</c:v>
                </c:pt>
                <c:pt idx="1448">
                  <c:v>3.714566E6</c:v>
                </c:pt>
                <c:pt idx="1449">
                  <c:v>3.743337E6</c:v>
                </c:pt>
                <c:pt idx="1450">
                  <c:v>3.768084E6</c:v>
                </c:pt>
                <c:pt idx="1451">
                  <c:v>3.77219E6</c:v>
                </c:pt>
                <c:pt idx="1452">
                  <c:v>3.774912E6</c:v>
                </c:pt>
                <c:pt idx="1453">
                  <c:v>3.775E6</c:v>
                </c:pt>
                <c:pt idx="1454">
                  <c:v>3.779763E6</c:v>
                </c:pt>
                <c:pt idx="1455">
                  <c:v>3.87868E6</c:v>
                </c:pt>
                <c:pt idx="1456">
                  <c:v>3.8826E6</c:v>
                </c:pt>
                <c:pt idx="1457">
                  <c:v>3.920038E6</c:v>
                </c:pt>
                <c:pt idx="1458">
                  <c:v>3.95E6</c:v>
                </c:pt>
                <c:pt idx="1459">
                  <c:v>3.950523E6</c:v>
                </c:pt>
                <c:pt idx="1460">
                  <c:v>3.956061E6</c:v>
                </c:pt>
                <c:pt idx="1461">
                  <c:v>3.998633E6</c:v>
                </c:pt>
                <c:pt idx="1462">
                  <c:v>3.999127E6</c:v>
                </c:pt>
                <c:pt idx="1463">
                  <c:v>4.0E6</c:v>
                </c:pt>
                <c:pt idx="1464">
                  <c:v>4.0E6</c:v>
                </c:pt>
                <c:pt idx="1465">
                  <c:v>4.0E6</c:v>
                </c:pt>
                <c:pt idx="1466">
                  <c:v>4.0E6</c:v>
                </c:pt>
                <c:pt idx="1467">
                  <c:v>4.0E6</c:v>
                </c:pt>
                <c:pt idx="1468">
                  <c:v>4.0E6</c:v>
                </c:pt>
                <c:pt idx="1469">
                  <c:v>4.0E6</c:v>
                </c:pt>
                <c:pt idx="1470">
                  <c:v>4.0E6</c:v>
                </c:pt>
                <c:pt idx="1471">
                  <c:v>4.0E6</c:v>
                </c:pt>
                <c:pt idx="1472">
                  <c:v>4.001263E6</c:v>
                </c:pt>
                <c:pt idx="1473">
                  <c:v>4.021725E6</c:v>
                </c:pt>
                <c:pt idx="1474">
                  <c:v>4.030207E6</c:v>
                </c:pt>
                <c:pt idx="1475">
                  <c:v>4.079157E6</c:v>
                </c:pt>
                <c:pt idx="1476">
                  <c:v>4.079361E6</c:v>
                </c:pt>
                <c:pt idx="1477">
                  <c:v>4.11E6</c:v>
                </c:pt>
                <c:pt idx="1478">
                  <c:v>4.1147E6</c:v>
                </c:pt>
                <c:pt idx="1479">
                  <c:v>4.2E6</c:v>
                </c:pt>
                <c:pt idx="1480">
                  <c:v>4.2E6</c:v>
                </c:pt>
                <c:pt idx="1481">
                  <c:v>4.29022E6</c:v>
                </c:pt>
                <c:pt idx="1482">
                  <c:v>4.3264E6</c:v>
                </c:pt>
                <c:pt idx="1483">
                  <c:v>4.3365E6</c:v>
                </c:pt>
                <c:pt idx="1484">
                  <c:v>4.342988E6</c:v>
                </c:pt>
                <c:pt idx="1485">
                  <c:v>4.35383E6</c:v>
                </c:pt>
                <c:pt idx="1486">
                  <c:v>4.371831E6</c:v>
                </c:pt>
                <c:pt idx="1487">
                  <c:v>4.425E6</c:v>
                </c:pt>
                <c:pt idx="1488">
                  <c:v>4.43E6</c:v>
                </c:pt>
                <c:pt idx="1489">
                  <c:v>4.463541E6</c:v>
                </c:pt>
                <c:pt idx="1490">
                  <c:v>4.475911E6</c:v>
                </c:pt>
                <c:pt idx="1491">
                  <c:v>4.476761E6</c:v>
                </c:pt>
                <c:pt idx="1492">
                  <c:v>4.5E6</c:v>
                </c:pt>
                <c:pt idx="1493">
                  <c:v>4.5E6</c:v>
                </c:pt>
                <c:pt idx="1494">
                  <c:v>4.5E6</c:v>
                </c:pt>
                <c:pt idx="1495">
                  <c:v>4.511611E6</c:v>
                </c:pt>
                <c:pt idx="1496">
                  <c:v>4.56E6</c:v>
                </c:pt>
                <c:pt idx="1497">
                  <c:v>4.665344E6</c:v>
                </c:pt>
                <c:pt idx="1498">
                  <c:v>4.8E6</c:v>
                </c:pt>
                <c:pt idx="1499">
                  <c:v>4.808246E6</c:v>
                </c:pt>
                <c:pt idx="1500">
                  <c:v>4.837214E6</c:v>
                </c:pt>
                <c:pt idx="1501">
                  <c:v>4.85046E6</c:v>
                </c:pt>
                <c:pt idx="1502">
                  <c:v>4.8735E6</c:v>
                </c:pt>
                <c:pt idx="1503">
                  <c:v>4.9348E6</c:v>
                </c:pt>
                <c:pt idx="1504">
                  <c:v>4.974112E6</c:v>
                </c:pt>
                <c:pt idx="1505">
                  <c:v>4.989262E6</c:v>
                </c:pt>
                <c:pt idx="1506">
                  <c:v>4.992043E6</c:v>
                </c:pt>
                <c:pt idx="1507">
                  <c:v>4.998E6</c:v>
                </c:pt>
                <c:pt idx="1508">
                  <c:v>4.999767E6</c:v>
                </c:pt>
                <c:pt idx="1509">
                  <c:v>5.0E6</c:v>
                </c:pt>
                <c:pt idx="1510">
                  <c:v>5.0E6</c:v>
                </c:pt>
                <c:pt idx="1511">
                  <c:v>5.0E6</c:v>
                </c:pt>
                <c:pt idx="1512">
                  <c:v>5.0E6</c:v>
                </c:pt>
                <c:pt idx="1513">
                  <c:v>5.0E6</c:v>
                </c:pt>
                <c:pt idx="1514">
                  <c:v>5.1E6</c:v>
                </c:pt>
                <c:pt idx="1515">
                  <c:v>5.1E6</c:v>
                </c:pt>
                <c:pt idx="1516">
                  <c:v>5.11525E6</c:v>
                </c:pt>
                <c:pt idx="1517">
                  <c:v>5.15E6</c:v>
                </c:pt>
                <c:pt idx="1518">
                  <c:v>5.15111E6</c:v>
                </c:pt>
                <c:pt idx="1519">
                  <c:v>5.151834E6</c:v>
                </c:pt>
                <c:pt idx="1520">
                  <c:v>5.189705E6</c:v>
                </c:pt>
                <c:pt idx="1521">
                  <c:v>5.197878E6</c:v>
                </c:pt>
                <c:pt idx="1522">
                  <c:v>5.218424E6</c:v>
                </c:pt>
                <c:pt idx="1523">
                  <c:v>5.226127E6</c:v>
                </c:pt>
                <c:pt idx="1524">
                  <c:v>5.283589E6</c:v>
                </c:pt>
                <c:pt idx="1525">
                  <c:v>5.339692E6</c:v>
                </c:pt>
                <c:pt idx="1526">
                  <c:v>5.339692E6</c:v>
                </c:pt>
                <c:pt idx="1527">
                  <c:v>5.411496E6</c:v>
                </c:pt>
                <c:pt idx="1528">
                  <c:v>5.420332E6</c:v>
                </c:pt>
                <c:pt idx="1529">
                  <c:v>5.482457E6</c:v>
                </c:pt>
                <c:pt idx="1530">
                  <c:v>5.483812E6</c:v>
                </c:pt>
                <c:pt idx="1531">
                  <c:v>5.499727E6</c:v>
                </c:pt>
                <c:pt idx="1532">
                  <c:v>5.511184E6</c:v>
                </c:pt>
                <c:pt idx="1533">
                  <c:v>5.542579E6</c:v>
                </c:pt>
                <c:pt idx="1534">
                  <c:v>5.549352E6</c:v>
                </c:pt>
                <c:pt idx="1535">
                  <c:v>5.603E6</c:v>
                </c:pt>
                <c:pt idx="1536">
                  <c:v>5.6202E6</c:v>
                </c:pt>
                <c:pt idx="1537">
                  <c:v>5.664388E6</c:v>
                </c:pt>
                <c:pt idx="1538">
                  <c:v>5.727043E6</c:v>
                </c:pt>
                <c:pt idx="1539">
                  <c:v>5.76E6</c:v>
                </c:pt>
                <c:pt idx="1540">
                  <c:v>5.79904E6</c:v>
                </c:pt>
                <c:pt idx="1541">
                  <c:v>5.901503E6</c:v>
                </c:pt>
                <c:pt idx="1542">
                  <c:v>5.907665E6</c:v>
                </c:pt>
                <c:pt idx="1543">
                  <c:v>5.908302E6</c:v>
                </c:pt>
                <c:pt idx="1544">
                  <c:v>5.914021E6</c:v>
                </c:pt>
                <c:pt idx="1545">
                  <c:v>6.0E6</c:v>
                </c:pt>
                <c:pt idx="1546">
                  <c:v>6.0E6</c:v>
                </c:pt>
                <c:pt idx="1547">
                  <c:v>6.000067E6</c:v>
                </c:pt>
                <c:pt idx="1548">
                  <c:v>6.000576E6</c:v>
                </c:pt>
                <c:pt idx="1549">
                  <c:v>6.08034E6</c:v>
                </c:pt>
                <c:pt idx="1550">
                  <c:v>6.094497E6</c:v>
                </c:pt>
                <c:pt idx="1551">
                  <c:v>6.122614E6</c:v>
                </c:pt>
                <c:pt idx="1552">
                  <c:v>6.3E6</c:v>
                </c:pt>
                <c:pt idx="1553">
                  <c:v>6.336481E6</c:v>
                </c:pt>
                <c:pt idx="1554">
                  <c:v>6.5E6</c:v>
                </c:pt>
                <c:pt idx="1555">
                  <c:v>6.550516E6</c:v>
                </c:pt>
                <c:pt idx="1556">
                  <c:v>6.75E6</c:v>
                </c:pt>
                <c:pt idx="1557">
                  <c:v>6.752627E6</c:v>
                </c:pt>
                <c:pt idx="1558">
                  <c:v>6.861999E6</c:v>
                </c:pt>
                <c:pt idx="1559">
                  <c:v>6.9E6</c:v>
                </c:pt>
                <c:pt idx="1560">
                  <c:v>6.92943E6</c:v>
                </c:pt>
                <c:pt idx="1561">
                  <c:v>7.0E6</c:v>
                </c:pt>
                <c:pt idx="1562">
                  <c:v>7.0E6</c:v>
                </c:pt>
                <c:pt idx="1563">
                  <c:v>7.0E6</c:v>
                </c:pt>
                <c:pt idx="1564">
                  <c:v>7.0E6</c:v>
                </c:pt>
                <c:pt idx="1565">
                  <c:v>7.0E6</c:v>
                </c:pt>
                <c:pt idx="1566">
                  <c:v>7.0231E6</c:v>
                </c:pt>
                <c:pt idx="1567">
                  <c:v>7.0231E6</c:v>
                </c:pt>
                <c:pt idx="1568">
                  <c:v>7.0304E6</c:v>
                </c:pt>
                <c:pt idx="1569">
                  <c:v>7.090167E6</c:v>
                </c:pt>
                <c:pt idx="1570">
                  <c:v>7.351708E6</c:v>
                </c:pt>
                <c:pt idx="1571">
                  <c:v>7.5E6</c:v>
                </c:pt>
                <c:pt idx="1572">
                  <c:v>7.5592E6</c:v>
                </c:pt>
                <c:pt idx="1573">
                  <c:v>7.611775E6</c:v>
                </c:pt>
                <c:pt idx="1574">
                  <c:v>7.613637E6</c:v>
                </c:pt>
                <c:pt idx="1575">
                  <c:v>7.662894E6</c:v>
                </c:pt>
                <c:pt idx="1576">
                  <c:v>7.697323E6</c:v>
                </c:pt>
                <c:pt idx="1577">
                  <c:v>7.75E6</c:v>
                </c:pt>
                <c:pt idx="1578">
                  <c:v>7.750417E6</c:v>
                </c:pt>
                <c:pt idx="1579">
                  <c:v>7.910896E6</c:v>
                </c:pt>
                <c:pt idx="1580">
                  <c:v>7.913604E6</c:v>
                </c:pt>
                <c:pt idx="1581">
                  <c:v>7.945004E6</c:v>
                </c:pt>
                <c:pt idx="1582">
                  <c:v>7.999978E6</c:v>
                </c:pt>
                <c:pt idx="1583">
                  <c:v>8.0E6</c:v>
                </c:pt>
                <c:pt idx="1584">
                  <c:v>8.003846E6</c:v>
                </c:pt>
                <c:pt idx="1585">
                  <c:v>8.062122E6</c:v>
                </c:pt>
                <c:pt idx="1586">
                  <c:v>8.089831E6</c:v>
                </c:pt>
                <c:pt idx="1587">
                  <c:v>8.149935E6</c:v>
                </c:pt>
                <c:pt idx="1588">
                  <c:v>8.3E6</c:v>
                </c:pt>
                <c:pt idx="1589">
                  <c:v>8.474994E6</c:v>
                </c:pt>
                <c:pt idx="1590">
                  <c:v>8.873335E6</c:v>
                </c:pt>
                <c:pt idx="1591">
                  <c:v>8.959808E6</c:v>
                </c:pt>
                <c:pt idx="1592">
                  <c:v>8.999972E6</c:v>
                </c:pt>
                <c:pt idx="1593">
                  <c:v>9.0E6</c:v>
                </c:pt>
                <c:pt idx="1594">
                  <c:v>9.364E6</c:v>
                </c:pt>
                <c:pt idx="1595">
                  <c:v>9.382373E6</c:v>
                </c:pt>
                <c:pt idx="1596">
                  <c:v>9.388911E6</c:v>
                </c:pt>
                <c:pt idx="1597">
                  <c:v>9.446532E6</c:v>
                </c:pt>
                <c:pt idx="1598">
                  <c:v>9.490475E6</c:v>
                </c:pt>
                <c:pt idx="1599">
                  <c:v>9.602735E6</c:v>
                </c:pt>
                <c:pt idx="1600">
                  <c:v>9.675588E6</c:v>
                </c:pt>
                <c:pt idx="1601">
                  <c:v>9.70721E6</c:v>
                </c:pt>
                <c:pt idx="1602">
                  <c:v>9.8E6</c:v>
                </c:pt>
                <c:pt idx="1603">
                  <c:v>9.800877E6</c:v>
                </c:pt>
                <c:pt idx="1604">
                  <c:v>9.856E6</c:v>
                </c:pt>
                <c:pt idx="1605">
                  <c:v>9.9E6</c:v>
                </c:pt>
                <c:pt idx="1606">
                  <c:v>9.9E6</c:v>
                </c:pt>
                <c:pt idx="1607">
                  <c:v>9.961842E6</c:v>
                </c:pt>
                <c:pt idx="1608">
                  <c:v>9.967084E6</c:v>
                </c:pt>
                <c:pt idx="1609">
                  <c:v>9.984927E6</c:v>
                </c:pt>
                <c:pt idx="1610">
                  <c:v>1.0E7</c:v>
                </c:pt>
                <c:pt idx="1611">
                  <c:v>1.0E7</c:v>
                </c:pt>
                <c:pt idx="1612">
                  <c:v>1.0E7</c:v>
                </c:pt>
                <c:pt idx="1613">
                  <c:v>1.0E7</c:v>
                </c:pt>
                <c:pt idx="1614">
                  <c:v>1.0E7</c:v>
                </c:pt>
                <c:pt idx="1615">
                  <c:v>1.0E7</c:v>
                </c:pt>
                <c:pt idx="1616">
                  <c:v>1.0E7</c:v>
                </c:pt>
                <c:pt idx="1617">
                  <c:v>1.0000139E7</c:v>
                </c:pt>
                <c:pt idx="1618">
                  <c:v>1.0119E7</c:v>
                </c:pt>
                <c:pt idx="1619">
                  <c:v>1.03003E7</c:v>
                </c:pt>
                <c:pt idx="1620">
                  <c:v>1.0355535E7</c:v>
                </c:pt>
                <c:pt idx="1621">
                  <c:v>1.05628E7</c:v>
                </c:pt>
                <c:pt idx="1622">
                  <c:v>1.1013694E7</c:v>
                </c:pt>
                <c:pt idx="1623">
                  <c:v>1.1437987E7</c:v>
                </c:pt>
                <c:pt idx="1624">
                  <c:v>1.148E7</c:v>
                </c:pt>
                <c:pt idx="1625">
                  <c:v>1.1521425E7</c:v>
                </c:pt>
                <c:pt idx="1626">
                  <c:v>1.175E7</c:v>
                </c:pt>
                <c:pt idx="1627">
                  <c:v>1.2E7</c:v>
                </c:pt>
                <c:pt idx="1628">
                  <c:v>1.2E7</c:v>
                </c:pt>
                <c:pt idx="1629">
                  <c:v>1.2E7</c:v>
                </c:pt>
                <c:pt idx="1630">
                  <c:v>1.2207733E7</c:v>
                </c:pt>
                <c:pt idx="1631">
                  <c:v>1.25E7</c:v>
                </c:pt>
                <c:pt idx="1632">
                  <c:v>1.2567173E7</c:v>
                </c:pt>
                <c:pt idx="1633">
                  <c:v>1.2660353E7</c:v>
                </c:pt>
                <c:pt idx="1634">
                  <c:v>1.2704649E7</c:v>
                </c:pt>
                <c:pt idx="1635">
                  <c:v>1.3115049E7</c:v>
                </c:pt>
                <c:pt idx="1636">
                  <c:v>1.356888E7</c:v>
                </c:pt>
                <c:pt idx="1637">
                  <c:v>1.3669E7</c:v>
                </c:pt>
                <c:pt idx="1638">
                  <c:v>1.3675486E7</c:v>
                </c:pt>
                <c:pt idx="1639">
                  <c:v>1.3763544E7</c:v>
                </c:pt>
                <c:pt idx="1640">
                  <c:v>1.4E7</c:v>
                </c:pt>
                <c:pt idx="1641">
                  <c:v>1.413E7</c:v>
                </c:pt>
                <c:pt idx="1642">
                  <c:v>1.4518052E7</c:v>
                </c:pt>
                <c:pt idx="1643">
                  <c:v>1.5E7</c:v>
                </c:pt>
                <c:pt idx="1644">
                  <c:v>1.520615E7</c:v>
                </c:pt>
                <c:pt idx="1645">
                  <c:v>1.586E7</c:v>
                </c:pt>
                <c:pt idx="1646">
                  <c:v>1.6294847E7</c:v>
                </c:pt>
                <c:pt idx="1647">
                  <c:v>1.725E7</c:v>
                </c:pt>
                <c:pt idx="1648">
                  <c:v>1.8743505E7</c:v>
                </c:pt>
                <c:pt idx="1649">
                  <c:v>2.0E7</c:v>
                </c:pt>
                <c:pt idx="1650">
                  <c:v>2.0E7</c:v>
                </c:pt>
                <c:pt idx="1651">
                  <c:v>2.1574274E7</c:v>
                </c:pt>
                <c:pt idx="1652">
                  <c:v>2.2262E7</c:v>
                </c:pt>
                <c:pt idx="1653">
                  <c:v>2.323945E7</c:v>
                </c:pt>
                <c:pt idx="1654">
                  <c:v>2.5E7</c:v>
                </c:pt>
                <c:pt idx="1655">
                  <c:v>2.5085998E7</c:v>
                </c:pt>
                <c:pt idx="1656">
                  <c:v>2.5106639E7</c:v>
                </c:pt>
                <c:pt idx="1657">
                  <c:v>2.5464998E7</c:v>
                </c:pt>
                <c:pt idx="1658">
                  <c:v>2.764E7</c:v>
                </c:pt>
                <c:pt idx="1659">
                  <c:v>3.50004E7</c:v>
                </c:pt>
                <c:pt idx="1660">
                  <c:v>4.0E7</c:v>
                </c:pt>
                <c:pt idx="1661">
                  <c:v>4.501283E7</c:v>
                </c:pt>
                <c:pt idx="1662">
                  <c:v>8.7333334E7</c:v>
                </c:pt>
                <c:pt idx="1663">
                  <c:v>9.0E7</c:v>
                </c:pt>
                <c:pt idx="1664">
                  <c:v>1.0E8</c:v>
                </c:pt>
              </c:numCache>
            </c:numRef>
          </c:xVal>
          <c:yVal>
            <c:numRef>
              <c:f>ccwiz!$D$1:$D$1665</c:f>
              <c:numCache>
                <c:formatCode>General</c:formatCode>
                <c:ptCount val="1665"/>
                <c:pt idx="0">
                  <c:v>-3.43134303197112</c:v>
                </c:pt>
                <c:pt idx="1">
                  <c:v>-3.12109453895821</c:v>
                </c:pt>
                <c:pt idx="2">
                  <c:v>-2.96743036172941</c:v>
                </c:pt>
                <c:pt idx="3">
                  <c:v>-2.862419215878734</c:v>
                </c:pt>
                <c:pt idx="4">
                  <c:v>-2.781825747941738</c:v>
                </c:pt>
                <c:pt idx="5">
                  <c:v>-2.716049366587246</c:v>
                </c:pt>
                <c:pt idx="6">
                  <c:v>-2.660269806669639</c:v>
                </c:pt>
                <c:pt idx="7">
                  <c:v>-2.611712082277213</c:v>
                </c:pt>
                <c:pt idx="8">
                  <c:v>-2.568627643028653</c:v>
                </c:pt>
                <c:pt idx="9">
                  <c:v>-2.529841344674849</c:v>
                </c:pt>
                <c:pt idx="10">
                  <c:v>-2.49452419887477</c:v>
                </c:pt>
                <c:pt idx="11">
                  <c:v>-2.462068871130425</c:v>
                </c:pt>
                <c:pt idx="12">
                  <c:v>-2.432016699636752</c:v>
                </c:pt>
                <c:pt idx="13">
                  <c:v>-2.404012557893772</c:v>
                </c:pt>
                <c:pt idx="14">
                  <c:v>-2.377775692408258</c:v>
                </c:pt>
                <c:pt idx="15">
                  <c:v>-2.353080185681304</c:v>
                </c:pt>
                <c:pt idx="16">
                  <c:v>-2.329741460417345</c:v>
                </c:pt>
                <c:pt idx="17">
                  <c:v>-2.307606709113699</c:v>
                </c:pt>
                <c:pt idx="18">
                  <c:v>-2.286547951310981</c:v>
                </c:pt>
                <c:pt idx="19">
                  <c:v>-2.266456895915575</c:v>
                </c:pt>
                <c:pt idx="20">
                  <c:v>-2.247241071992556</c:v>
                </c:pt>
                <c:pt idx="21">
                  <c:v>-2.228820869033528</c:v>
                </c:pt>
                <c:pt idx="22">
                  <c:v>-2.211127241085327</c:v>
                </c:pt>
                <c:pt idx="23">
                  <c:v>-2.194099903302162</c:v>
                </c:pt>
                <c:pt idx="24">
                  <c:v>-2.177685899087715</c:v>
                </c:pt>
                <c:pt idx="25">
                  <c:v>-2.16183844982657</c:v>
                </c:pt>
                <c:pt idx="26">
                  <c:v>-2.146516022696596</c:v>
                </c:pt>
                <c:pt idx="27">
                  <c:v>-2.131681568633527</c:v>
                </c:pt>
                <c:pt idx="28">
                  <c:v>-2.11730189439502</c:v>
                </c:pt>
                <c:pt idx="29">
                  <c:v>-2.10334714129537</c:v>
                </c:pt>
                <c:pt idx="30">
                  <c:v>-2.089790349523152</c:v>
                </c:pt>
                <c:pt idx="31">
                  <c:v>-2.076607091671358</c:v>
                </c:pt>
                <c:pt idx="32">
                  <c:v>-2.063775162656553</c:v>
                </c:pt>
                <c:pt idx="33">
                  <c:v>-2.051274315897556</c:v>
                </c:pt>
                <c:pt idx="34">
                  <c:v>-2.039086037689233</c:v>
                </c:pt>
                <c:pt idx="35">
                  <c:v>-2.02719335330394</c:v>
                </c:pt>
                <c:pt idx="36">
                  <c:v>-2.015580659598144</c:v>
                </c:pt>
                <c:pt idx="37">
                  <c:v>-2.004233579879819</c:v>
                </c:pt>
                <c:pt idx="38">
                  <c:v>-1.993138837566016</c:v>
                </c:pt>
                <c:pt idx="39">
                  <c:v>-1.982284145776599</c:v>
                </c:pt>
                <c:pt idx="40">
                  <c:v>-1.971658110504344</c:v>
                </c:pt>
                <c:pt idx="41">
                  <c:v>-1.961250145400242</c:v>
                </c:pt>
                <c:pt idx="42">
                  <c:v>-1.951050396536307</c:v>
                </c:pt>
                <c:pt idx="43">
                  <c:v>-1.941049675771875</c:v>
                </c:pt>
                <c:pt idx="44">
                  <c:v>-1.931239401565675</c:v>
                </c:pt>
                <c:pt idx="45">
                  <c:v>-1.921611546254071</c:v>
                </c:pt>
                <c:pt idx="46">
                  <c:v>-1.912158588963313</c:v>
                </c:pt>
                <c:pt idx="47">
                  <c:v>-1.902873473446223</c:v>
                </c:pt>
                <c:pt idx="48">
                  <c:v>-1.893749570236078</c:v>
                </c:pt>
                <c:pt idx="49">
                  <c:v>-1.884780642596222</c:v>
                </c:pt>
                <c:pt idx="50">
                  <c:v>-1.875960815816148</c:v>
                </c:pt>
                <c:pt idx="51">
                  <c:v>-1.867284549465741</c:v>
                </c:pt>
                <c:pt idx="52">
                  <c:v>-1.85874661227107</c:v>
                </c:pt>
                <c:pt idx="53">
                  <c:v>-1.850342059319055</c:v>
                </c:pt>
                <c:pt idx="54">
                  <c:v>-1.842066211335856</c:v>
                </c:pt>
                <c:pt idx="55">
                  <c:v>-1.833914635815914</c:v>
                </c:pt>
                <c:pt idx="56">
                  <c:v>-1.825883129806152</c:v>
                </c:pt>
                <c:pt idx="57">
                  <c:v>-1.817967704173568</c:v>
                </c:pt>
                <c:pt idx="58">
                  <c:v>-1.810164569204931</c:v>
                </c:pt>
                <c:pt idx="59">
                  <c:v>-1.802470121405049</c:v>
                </c:pt>
                <c:pt idx="60">
                  <c:v>-1.794880931375455</c:v>
                </c:pt>
                <c:pt idx="61">
                  <c:v>-1.787393732668773</c:v>
                </c:pt>
                <c:pt idx="62">
                  <c:v>-1.78000541152569</c:v>
                </c:pt>
                <c:pt idx="63">
                  <c:v>-1.772712997411705</c:v>
                </c:pt>
                <c:pt idx="64">
                  <c:v>-1.76551365427975</c:v>
                </c:pt>
                <c:pt idx="65">
                  <c:v>-1.758404672492664</c:v>
                </c:pt>
                <c:pt idx="66">
                  <c:v>-1.751383461346401</c:v>
                </c:pt>
                <c:pt idx="67">
                  <c:v>-1.744447542140968</c:v>
                </c:pt>
                <c:pt idx="68">
                  <c:v>-1.737594541751475</c:v>
                </c:pt>
                <c:pt idx="69">
                  <c:v>-1.730822186656445</c:v>
                </c:pt>
                <c:pt idx="70">
                  <c:v>-1.724128297384773</c:v>
                </c:pt>
                <c:pt idx="71">
                  <c:v>-1.717510783346482</c:v>
                </c:pt>
                <c:pt idx="72">
                  <c:v>-1.710967638015768</c:v>
                </c:pt>
                <c:pt idx="73">
                  <c:v>-1.704496934437808</c:v>
                </c:pt>
                <c:pt idx="74">
                  <c:v>-1.69809682103347</c:v>
                </c:pt>
                <c:pt idx="75">
                  <c:v>-1.691765517678466</c:v>
                </c:pt>
                <c:pt idx="76">
                  <c:v>-1.685501312035591</c:v>
                </c:pt>
                <c:pt idx="77">
                  <c:v>-1.679302556120626</c:v>
                </c:pt>
                <c:pt idx="78">
                  <c:v>-1.673167663084222</c:v>
                </c:pt>
                <c:pt idx="79">
                  <c:v>-1.667095104193579</c:v>
                </c:pt>
                <c:pt idx="80">
                  <c:v>-1.661083405999195</c:v>
                </c:pt>
                <c:pt idx="81">
                  <c:v>-1.655131147673163</c:v>
                </c:pt>
                <c:pt idx="82">
                  <c:v>-1.649236958506666</c:v>
                </c:pt>
                <c:pt idx="83">
                  <c:v>-1.643399515555333</c:v>
                </c:pt>
                <c:pt idx="84">
                  <c:v>-1.637617541422067</c:v>
                </c:pt>
                <c:pt idx="85">
                  <c:v>-1.631889802167777</c:v>
                </c:pt>
                <c:pt idx="86">
                  <c:v>-1.626215105341234</c:v>
                </c:pt>
                <c:pt idx="87">
                  <c:v>-1.620592298119968</c:v>
                </c:pt>
                <c:pt idx="88">
                  <c:v>-1.615020265554748</c:v>
                </c:pt>
                <c:pt idx="89">
                  <c:v>-1.609497928910761</c:v>
                </c:pt>
                <c:pt idx="90">
                  <c:v>-1.604024244099174</c:v>
                </c:pt>
                <c:pt idx="91">
                  <c:v>-1.598598200193165</c:v>
                </c:pt>
                <c:pt idx="92">
                  <c:v>-1.59321881802305</c:v>
                </c:pt>
                <c:pt idx="93">
                  <c:v>-1.58788514884545</c:v>
                </c:pt>
                <c:pt idx="94">
                  <c:v>-1.582596273081861</c:v>
                </c:pt>
                <c:pt idx="95">
                  <c:v>-1.577351299122306</c:v>
                </c:pt>
                <c:pt idx="96">
                  <c:v>-1.572149362190071</c:v>
                </c:pt>
                <c:pt idx="97">
                  <c:v>-1.566989623263803</c:v>
                </c:pt>
                <c:pt idx="98">
                  <c:v>-1.561871268053514</c:v>
                </c:pt>
                <c:pt idx="99">
                  <c:v>-1.556793506027279</c:v>
                </c:pt>
                <c:pt idx="100">
                  <c:v>-1.551755569485626</c:v>
                </c:pt>
                <c:pt idx="101">
                  <c:v>-1.546756712680847</c:v>
                </c:pt>
                <c:pt idx="102">
                  <c:v>-1.541796210978607</c:v>
                </c:pt>
                <c:pt idx="103">
                  <c:v>-1.536873360059449</c:v>
                </c:pt>
                <c:pt idx="104">
                  <c:v>-1.531987475157913</c:v>
                </c:pt>
                <c:pt idx="105">
                  <c:v>-1.527137890337162</c:v>
                </c:pt>
                <c:pt idx="106">
                  <c:v>-1.522323957797144</c:v>
                </c:pt>
                <c:pt idx="107">
                  <c:v>-1.517545047214419</c:v>
                </c:pt>
                <c:pt idx="108">
                  <c:v>-1.512800545111947</c:v>
                </c:pt>
                <c:pt idx="109">
                  <c:v>-1.508089854257189</c:v>
                </c:pt>
                <c:pt idx="110">
                  <c:v>-1.503412393087028</c:v>
                </c:pt>
                <c:pt idx="111">
                  <c:v>-1.498767595158054</c:v>
                </c:pt>
                <c:pt idx="112">
                  <c:v>-1.494154908620904</c:v>
                </c:pt>
                <c:pt idx="113">
                  <c:v>-1.489573795717384</c:v>
                </c:pt>
                <c:pt idx="114">
                  <c:v>-1.485023732299195</c:v>
                </c:pt>
                <c:pt idx="115">
                  <c:v>-1.480504207367165</c:v>
                </c:pt>
                <c:pt idx="116">
                  <c:v>-1.476014722629927</c:v>
                </c:pt>
                <c:pt idx="117">
                  <c:v>-1.471554792081081</c:v>
                </c:pt>
                <c:pt idx="118">
                  <c:v>-1.467123941593894</c:v>
                </c:pt>
                <c:pt idx="119">
                  <c:v>-1.462721708532694</c:v>
                </c:pt>
                <c:pt idx="120">
                  <c:v>-1.458347641380109</c:v>
                </c:pt>
                <c:pt idx="121">
                  <c:v>-1.454001299379403</c:v>
                </c:pt>
                <c:pt idx="122">
                  <c:v>-1.449682252191165</c:v>
                </c:pt>
                <c:pt idx="123">
                  <c:v>-1.44539007956366</c:v>
                </c:pt>
                <c:pt idx="124">
                  <c:v>-1.441124371016209</c:v>
                </c:pt>
                <c:pt idx="125">
                  <c:v>-1.43688472553496</c:v>
                </c:pt>
                <c:pt idx="126">
                  <c:v>-1.432670751280487</c:v>
                </c:pt>
                <c:pt idx="127">
                  <c:v>-1.428482065306667</c:v>
                </c:pt>
                <c:pt idx="128">
                  <c:v>-1.42431829329029</c:v>
                </c:pt>
                <c:pt idx="129">
                  <c:v>-1.420179069270968</c:v>
                </c:pt>
                <c:pt idx="130">
                  <c:v>-1.416064035400792</c:v>
                </c:pt>
                <c:pt idx="131">
                  <c:v>-1.411972841703384</c:v>
                </c:pt>
                <c:pt idx="132">
                  <c:v>-1.407905145841864</c:v>
                </c:pt>
                <c:pt idx="133">
                  <c:v>-1.403860612895363</c:v>
                </c:pt>
                <c:pt idx="134">
                  <c:v>-1.399838915143706</c:v>
                </c:pt>
                <c:pt idx="135">
                  <c:v>-1.395839731859889</c:v>
                </c:pt>
                <c:pt idx="136">
                  <c:v>-1.391862749110035</c:v>
                </c:pt>
                <c:pt idx="137">
                  <c:v>-1.387907659560498</c:v>
                </c:pt>
                <c:pt idx="138">
                  <c:v>-1.3839741622918</c:v>
                </c:pt>
                <c:pt idx="139">
                  <c:v>-1.380061962619134</c:v>
                </c:pt>
                <c:pt idx="140">
                  <c:v>-1.376170771919125</c:v>
                </c:pt>
                <c:pt idx="141">
                  <c:v>-1.372300307462613</c:v>
                </c:pt>
                <c:pt idx="142">
                  <c:v>-1.368450292253207</c:v>
                </c:pt>
                <c:pt idx="143">
                  <c:v>-1.36462045487135</c:v>
                </c:pt>
                <c:pt idx="144">
                  <c:v>-1.360810529323685</c:v>
                </c:pt>
                <c:pt idx="145">
                  <c:v>-1.357020254897516</c:v>
                </c:pt>
                <c:pt idx="146">
                  <c:v>-1.353249376020143</c:v>
                </c:pt>
                <c:pt idx="147">
                  <c:v>-1.349497642122868</c:v>
                </c:pt>
                <c:pt idx="148">
                  <c:v>-1.345764807509514</c:v>
                </c:pt>
                <c:pt idx="149">
                  <c:v>-1.342050631229249</c:v>
                </c:pt>
                <c:pt idx="150">
                  <c:v>-1.338354876953562</c:v>
                </c:pt>
                <c:pt idx="151">
                  <c:v>-1.334677312857237</c:v>
                </c:pt>
                <c:pt idx="152">
                  <c:v>-1.331017711503139</c:v>
                </c:pt>
                <c:pt idx="153">
                  <c:v>-1.327375849730694</c:v>
                </c:pt>
                <c:pt idx="154">
                  <c:v>-1.323751508547916</c:v>
                </c:pt>
                <c:pt idx="155">
                  <c:v>-1.320144473026832</c:v>
                </c:pt>
                <c:pt idx="156">
                  <c:v>-1.316554532202204</c:v>
                </c:pt>
                <c:pt idx="157">
                  <c:v>-1.312981478973374</c:v>
                </c:pt>
                <c:pt idx="158">
                  <c:v>-1.309425110009193</c:v>
                </c:pt>
                <c:pt idx="159">
                  <c:v>-1.305885225655833</c:v>
                </c:pt>
                <c:pt idx="160">
                  <c:v>-1.302361629847443</c:v>
                </c:pt>
                <c:pt idx="161">
                  <c:v>-1.298854130019515</c:v>
                </c:pt>
                <c:pt idx="162">
                  <c:v>-1.295362537024853</c:v>
                </c:pt>
                <c:pt idx="163">
                  <c:v>-1.29188666505209</c:v>
                </c:pt>
                <c:pt idx="164">
                  <c:v>-1.288426331546597</c:v>
                </c:pt>
                <c:pt idx="165">
                  <c:v>-1.28498135713378</c:v>
                </c:pt>
                <c:pt idx="166">
                  <c:v>-1.281551565544601</c:v>
                </c:pt>
                <c:pt idx="167">
                  <c:v>-1.278136783543303</c:v>
                </c:pt>
                <c:pt idx="168">
                  <c:v>-1.274736840857224</c:v>
                </c:pt>
                <c:pt idx="169">
                  <c:v>-1.271351570108654</c:v>
                </c:pt>
                <c:pt idx="170">
                  <c:v>-1.267980806748651</c:v>
                </c:pt>
                <c:pt idx="171">
                  <c:v>-1.26462438899273</c:v>
                </c:pt>
                <c:pt idx="172">
                  <c:v>-1.261282157758419</c:v>
                </c:pt>
                <c:pt idx="173">
                  <c:v>-1.257953956604537</c:v>
                </c:pt>
                <c:pt idx="174">
                  <c:v>-1.254639631672214</c:v>
                </c:pt>
                <c:pt idx="175">
                  <c:v>-1.251339031627536</c:v>
                </c:pt>
                <c:pt idx="176">
                  <c:v>-1.2480520076058</c:v>
                </c:pt>
                <c:pt idx="177">
                  <c:v>-1.244778413157289</c:v>
                </c:pt>
                <c:pt idx="178">
                  <c:v>-1.241518104194559</c:v>
                </c:pt>
                <c:pt idx="179">
                  <c:v>-1.238270938941153</c:v>
                </c:pt>
                <c:pt idx="180">
                  <c:v>-1.235036777881705</c:v>
                </c:pt>
                <c:pt idx="181">
                  <c:v>-1.231815483713405</c:v>
                </c:pt>
                <c:pt idx="182">
                  <c:v>-1.228606921298756</c:v>
                </c:pt>
                <c:pt idx="183">
                  <c:v>-1.225410957619598</c:v>
                </c:pt>
                <c:pt idx="184">
                  <c:v>-1.222227461732352</c:v>
                </c:pt>
                <c:pt idx="185">
                  <c:v>-1.21905630472445</c:v>
                </c:pt>
                <c:pt idx="186">
                  <c:v>-1.215897359671909</c:v>
                </c:pt>
                <c:pt idx="187">
                  <c:v>-1.212750501598007</c:v>
                </c:pt>
                <c:pt idx="188">
                  <c:v>-1.209615607433046</c:v>
                </c:pt>
                <c:pt idx="189">
                  <c:v>-1.206492555975148</c:v>
                </c:pt>
                <c:pt idx="190">
                  <c:v>-1.203381227852055</c:v>
                </c:pt>
                <c:pt idx="191">
                  <c:v>-1.200281505483924</c:v>
                </c:pt>
                <c:pt idx="192">
                  <c:v>-1.197193273047046</c:v>
                </c:pt>
                <c:pt idx="193">
                  <c:v>-1.194116416438506</c:v>
                </c:pt>
                <c:pt idx="194">
                  <c:v>-1.191050823241716</c:v>
                </c:pt>
                <c:pt idx="195">
                  <c:v>-1.187996382692821</c:v>
                </c:pt>
                <c:pt idx="196">
                  <c:v>-1.184952985647944</c:v>
                </c:pt>
                <c:pt idx="197">
                  <c:v>-1.181920524551234</c:v>
                </c:pt>
                <c:pt idx="198">
                  <c:v>-1.178898893403717</c:v>
                </c:pt>
                <c:pt idx="199">
                  <c:v>-1.175887987732899</c:v>
                </c:pt>
                <c:pt idx="200">
                  <c:v>-1.172887704563118</c:v>
                </c:pt>
                <c:pt idx="201">
                  <c:v>-1.169897942386617</c:v>
                </c:pt>
                <c:pt idx="202">
                  <c:v>-1.166918601135318</c:v>
                </c:pt>
                <c:pt idx="203">
                  <c:v>-1.163949582153265</c:v>
                </c:pt>
                <c:pt idx="204">
                  <c:v>-1.160990788169746</c:v>
                </c:pt>
                <c:pt idx="205">
                  <c:v>-1.158042123273038</c:v>
                </c:pt>
                <c:pt idx="206">
                  <c:v>-1.155103492884786</c:v>
                </c:pt>
                <c:pt idx="207">
                  <c:v>-1.152174803734977</c:v>
                </c:pt>
                <c:pt idx="208">
                  <c:v>-1.149255963837518</c:v>
                </c:pt>
                <c:pt idx="209">
                  <c:v>-1.146346882466364</c:v>
                </c:pt>
                <c:pt idx="210">
                  <c:v>-1.143447470132217</c:v>
                </c:pt>
                <c:pt idx="211">
                  <c:v>-1.140557638559762</c:v>
                </c:pt>
                <c:pt idx="212">
                  <c:v>-1.137677300665421</c:v>
                </c:pt>
                <c:pt idx="213">
                  <c:v>-1.134806370535624</c:v>
                </c:pt>
                <c:pt idx="214">
                  <c:v>-1.131944763405573</c:v>
                </c:pt>
                <c:pt idx="215">
                  <c:v>-1.129092395638493</c:v>
                </c:pt>
                <c:pt idx="216">
                  <c:v>-1.12624918470534</c:v>
                </c:pt>
                <c:pt idx="217">
                  <c:v>-1.123415049164985</c:v>
                </c:pt>
                <c:pt idx="218">
                  <c:v>-1.120589908644825</c:v>
                </c:pt>
                <c:pt idx="219">
                  <c:v>-1.117773683821837</c:v>
                </c:pt>
                <c:pt idx="220">
                  <c:v>-1.114966296404044</c:v>
                </c:pt>
                <c:pt idx="221">
                  <c:v>-1.1121676691124</c:v>
                </c:pt>
                <c:pt idx="222">
                  <c:v>-1.109377725663068</c:v>
                </c:pt>
                <c:pt idx="223">
                  <c:v>-1.106596390750088</c:v>
                </c:pt>
                <c:pt idx="224">
                  <c:v>-1.103823590028419</c:v>
                </c:pt>
                <c:pt idx="225">
                  <c:v>-1.101059250097359</c:v>
                </c:pt>
                <c:pt idx="226">
                  <c:v>-1.098303298484309</c:v>
                </c:pt>
                <c:pt idx="227">
                  <c:v>-1.095555663628902</c:v>
                </c:pt>
                <c:pt idx="228">
                  <c:v>-1.092816274867459</c:v>
                </c:pt>
                <c:pt idx="229">
                  <c:v>-1.090085062417782</c:v>
                </c:pt>
                <c:pt idx="230">
                  <c:v>-1.087361957364275</c:v>
                </c:pt>
                <c:pt idx="231">
                  <c:v>-1.084646891643367</c:v>
                </c:pt>
                <c:pt idx="232">
                  <c:v>-1.081939798029254</c:v>
                </c:pt>
                <c:pt idx="233">
                  <c:v>-1.079240610119934</c:v>
                </c:pt>
                <c:pt idx="234">
                  <c:v>-1.076549262323535</c:v>
                </c:pt>
                <c:pt idx="235">
                  <c:v>-1.073865689844925</c:v>
                </c:pt>
                <c:pt idx="236">
                  <c:v>-1.071189828672602</c:v>
                </c:pt>
                <c:pt idx="237">
                  <c:v>-1.068521615565855</c:v>
                </c:pt>
                <c:pt idx="238">
                  <c:v>-1.06586098804218</c:v>
                </c:pt>
                <c:pt idx="239">
                  <c:v>-1.063207884364967</c:v>
                </c:pt>
                <c:pt idx="240">
                  <c:v>-1.060562243531426</c:v>
                </c:pt>
                <c:pt idx="241">
                  <c:v>-1.057924005260761</c:v>
                </c:pt>
                <c:pt idx="242">
                  <c:v>-1.055293109982585</c:v>
                </c:pt>
                <c:pt idx="243">
                  <c:v>-1.052669498825568</c:v>
                </c:pt>
                <c:pt idx="244">
                  <c:v>-1.050053113606303</c:v>
                </c:pt>
                <c:pt idx="245">
                  <c:v>-1.047443896818411</c:v>
                </c:pt>
                <c:pt idx="246">
                  <c:v>-1.044841791621843</c:v>
                </c:pt>
                <c:pt idx="247">
                  <c:v>-1.042246741832408</c:v>
                </c:pt>
                <c:pt idx="248">
                  <c:v>-1.039658691911507</c:v>
                </c:pt>
                <c:pt idx="249">
                  <c:v>-1.037077586956046</c:v>
                </c:pt>
                <c:pt idx="250">
                  <c:v>-1.034503372688595</c:v>
                </c:pt>
                <c:pt idx="251">
                  <c:v>-1.031935995447652</c:v>
                </c:pt>
                <c:pt idx="252">
                  <c:v>-1.029375402178226</c:v>
                </c:pt>
                <c:pt idx="253">
                  <c:v>-1.026821540422451</c:v>
                </c:pt>
                <c:pt idx="254">
                  <c:v>-1.024274358310509</c:v>
                </c:pt>
                <c:pt idx="255">
                  <c:v>-1.021733804551642</c:v>
                </c:pt>
                <c:pt idx="256">
                  <c:v>-1.019199828425391</c:v>
                </c:pt>
                <c:pt idx="257">
                  <c:v>-1.016672379772954</c:v>
                </c:pt>
                <c:pt idx="258">
                  <c:v>-1.014151408988739</c:v>
                </c:pt>
                <c:pt idx="259">
                  <c:v>-1.011636867012076</c:v>
                </c:pt>
                <c:pt idx="260">
                  <c:v>-1.009128705319059</c:v>
                </c:pt>
                <c:pt idx="261">
                  <c:v>-1.006626875914583</c:v>
                </c:pt>
                <c:pt idx="262">
                  <c:v>-1.004131331324486</c:v>
                </c:pt>
                <c:pt idx="263">
                  <c:v>-1.001642024587846</c:v>
                </c:pt>
                <c:pt idx="264">
                  <c:v>-0.999158909249457</c:v>
                </c:pt>
                <c:pt idx="265">
                  <c:v>-0.996681939352387</c:v>
                </c:pt>
                <c:pt idx="266">
                  <c:v>-0.994211069430733</c:v>
                </c:pt>
                <c:pt idx="267">
                  <c:v>-0.99174625450244</c:v>
                </c:pt>
                <c:pt idx="268">
                  <c:v>-0.989287450062326</c:v>
                </c:pt>
                <c:pt idx="269">
                  <c:v>-0.986834612075163</c:v>
                </c:pt>
                <c:pt idx="270">
                  <c:v>-0.984387696968932</c:v>
                </c:pt>
                <c:pt idx="271">
                  <c:v>-0.981946661628184</c:v>
                </c:pt>
                <c:pt idx="272">
                  <c:v>-0.979511463387512</c:v>
                </c:pt>
                <c:pt idx="273">
                  <c:v>-0.977082060025148</c:v>
                </c:pt>
                <c:pt idx="274">
                  <c:v>-0.974658409756678</c:v>
                </c:pt>
                <c:pt idx="275">
                  <c:v>-0.972240471228852</c:v>
                </c:pt>
                <c:pt idx="276">
                  <c:v>-0.969828203513528</c:v>
                </c:pt>
                <c:pt idx="277">
                  <c:v>-0.967421566101701</c:v>
                </c:pt>
                <c:pt idx="278">
                  <c:v>-0.965020518897646</c:v>
                </c:pt>
                <c:pt idx="279">
                  <c:v>-0.96262502221316</c:v>
                </c:pt>
                <c:pt idx="280">
                  <c:v>-0.960235036761919</c:v>
                </c:pt>
                <c:pt idx="281">
                  <c:v>-0.957850523653907</c:v>
                </c:pt>
                <c:pt idx="282">
                  <c:v>-0.955471444389956</c:v>
                </c:pt>
                <c:pt idx="283">
                  <c:v>-0.953097760856389</c:v>
                </c:pt>
                <c:pt idx="284">
                  <c:v>-0.95072943531974</c:v>
                </c:pt>
                <c:pt idx="285">
                  <c:v>-0.948366430421566</c:v>
                </c:pt>
                <c:pt idx="286">
                  <c:v>-0.946008709173353</c:v>
                </c:pt>
                <c:pt idx="287">
                  <c:v>-0.943656234951514</c:v>
                </c:pt>
                <c:pt idx="288">
                  <c:v>-0.941308971492455</c:v>
                </c:pt>
                <c:pt idx="289">
                  <c:v>-0.938966882887738</c:v>
                </c:pt>
                <c:pt idx="290">
                  <c:v>-0.93662993357932</c:v>
                </c:pt>
                <c:pt idx="291">
                  <c:v>-0.934298088354876</c:v>
                </c:pt>
                <c:pt idx="292">
                  <c:v>-0.931971312343191</c:v>
                </c:pt>
                <c:pt idx="293">
                  <c:v>-0.92964957100964</c:v>
                </c:pt>
                <c:pt idx="294">
                  <c:v>-0.927332830151734</c:v>
                </c:pt>
                <c:pt idx="295">
                  <c:v>-0.92502105589475</c:v>
                </c:pt>
                <c:pt idx="296">
                  <c:v>-0.922714214687416</c:v>
                </c:pt>
                <c:pt idx="297">
                  <c:v>-0.920412273297687</c:v>
                </c:pt>
                <c:pt idx="298">
                  <c:v>-0.918115198808573</c:v>
                </c:pt>
                <c:pt idx="299">
                  <c:v>-0.915822958614047</c:v>
                </c:pt>
                <c:pt idx="300">
                  <c:v>-0.913535520415012</c:v>
                </c:pt>
                <c:pt idx="301">
                  <c:v>-0.911252852215341</c:v>
                </c:pt>
                <c:pt idx="302">
                  <c:v>-0.908974922317965</c:v>
                </c:pt>
                <c:pt idx="303">
                  <c:v>-0.906701699321052</c:v>
                </c:pt>
                <c:pt idx="304">
                  <c:v>-0.904433152114218</c:v>
                </c:pt>
                <c:pt idx="305">
                  <c:v>-0.902169249874811</c:v>
                </c:pt>
                <c:pt idx="306">
                  <c:v>-0.899909962064257</c:v>
                </c:pt>
                <c:pt idx="307">
                  <c:v>-0.897655258424468</c:v>
                </c:pt>
                <c:pt idx="308">
                  <c:v>-0.89540510897429</c:v>
                </c:pt>
                <c:pt idx="309">
                  <c:v>-0.893159484006014</c:v>
                </c:pt>
                <c:pt idx="310">
                  <c:v>-0.890918354081961</c:v>
                </c:pt>
                <c:pt idx="311">
                  <c:v>-0.888681690031091</c:v>
                </c:pt>
                <c:pt idx="312">
                  <c:v>-0.886449462945683</c:v>
                </c:pt>
                <c:pt idx="313">
                  <c:v>-0.884221644178061</c:v>
                </c:pt>
                <c:pt idx="314">
                  <c:v>-0.881998205337371</c:v>
                </c:pt>
                <c:pt idx="315">
                  <c:v>-0.879779118286417</c:v>
                </c:pt>
                <c:pt idx="316">
                  <c:v>-0.87756435513852</c:v>
                </c:pt>
                <c:pt idx="317">
                  <c:v>-0.875353888254466</c:v>
                </c:pt>
                <c:pt idx="318">
                  <c:v>-0.873147690239456</c:v>
                </c:pt>
                <c:pt idx="319">
                  <c:v>-0.870945733940141</c:v>
                </c:pt>
                <c:pt idx="320">
                  <c:v>-0.868747992441673</c:v>
                </c:pt>
                <c:pt idx="321">
                  <c:v>-0.866554439064826</c:v>
                </c:pt>
                <c:pt idx="322">
                  <c:v>-0.864365047363133</c:v>
                </c:pt>
                <c:pt idx="323">
                  <c:v>-0.862179791120093</c:v>
                </c:pt>
                <c:pt idx="324">
                  <c:v>-0.859998644346402</c:v>
                </c:pt>
                <c:pt idx="325">
                  <c:v>-0.857821581277231</c:v>
                </c:pt>
                <c:pt idx="326">
                  <c:v>-0.855648576369555</c:v>
                </c:pt>
                <c:pt idx="327">
                  <c:v>-0.853479604299497</c:v>
                </c:pt>
                <c:pt idx="328">
                  <c:v>-0.851314639959736</c:v>
                </c:pt>
                <c:pt idx="329">
                  <c:v>-0.849153658456941</c:v>
                </c:pt>
                <c:pt idx="330">
                  <c:v>-0.846996635109248</c:v>
                </c:pt>
                <c:pt idx="331">
                  <c:v>-0.84484354544377</c:v>
                </c:pt>
                <c:pt idx="332">
                  <c:v>-0.842694365194145</c:v>
                </c:pt>
                <c:pt idx="333">
                  <c:v>-0.840549070298117</c:v>
                </c:pt>
                <c:pt idx="334">
                  <c:v>-0.83840763689517</c:v>
                </c:pt>
                <c:pt idx="335">
                  <c:v>-0.83627004132416</c:v>
                </c:pt>
                <c:pt idx="336">
                  <c:v>-0.834136260121019</c:v>
                </c:pt>
                <c:pt idx="337">
                  <c:v>-0.832006270016473</c:v>
                </c:pt>
                <c:pt idx="338">
                  <c:v>-0.829880047933794</c:v>
                </c:pt>
                <c:pt idx="339">
                  <c:v>-0.827757570986589</c:v>
                </c:pt>
                <c:pt idx="340">
                  <c:v>-0.825638816476615</c:v>
                </c:pt>
                <c:pt idx="341">
                  <c:v>-0.823523761891636</c:v>
                </c:pt>
                <c:pt idx="342">
                  <c:v>-0.821412384903289</c:v>
                </c:pt>
                <c:pt idx="343">
                  <c:v>-0.819304663365008</c:v>
                </c:pt>
                <c:pt idx="344">
                  <c:v>-0.817200575309962</c:v>
                </c:pt>
                <c:pt idx="345">
                  <c:v>-0.815100098949014</c:v>
                </c:pt>
                <c:pt idx="346">
                  <c:v>-0.813003212668727</c:v>
                </c:pt>
                <c:pt idx="347">
                  <c:v>-0.81090989502939</c:v>
                </c:pt>
                <c:pt idx="348">
                  <c:v>-0.808820124763064</c:v>
                </c:pt>
                <c:pt idx="349">
                  <c:v>-0.80673388077167</c:v>
                </c:pt>
                <c:pt idx="350">
                  <c:v>-0.804651142125092</c:v>
                </c:pt>
                <c:pt idx="351">
                  <c:v>-0.80257188805931</c:v>
                </c:pt>
                <c:pt idx="352">
                  <c:v>-0.800496097974559</c:v>
                </c:pt>
                <c:pt idx="353">
                  <c:v>-0.798423751433518</c:v>
                </c:pt>
                <c:pt idx="354">
                  <c:v>-0.79635482815951</c:v>
                </c:pt>
                <c:pt idx="355">
                  <c:v>-0.794289308034748</c:v>
                </c:pt>
                <c:pt idx="356">
                  <c:v>-0.792227171098582</c:v>
                </c:pt>
                <c:pt idx="357">
                  <c:v>-0.790168397545786</c:v>
                </c:pt>
                <c:pt idx="358">
                  <c:v>-0.788112967724864</c:v>
                </c:pt>
                <c:pt idx="359">
                  <c:v>-0.786060862136377</c:v>
                </c:pt>
                <c:pt idx="360">
                  <c:v>-0.78401206143129</c:v>
                </c:pt>
                <c:pt idx="361">
                  <c:v>-0.781966546409352</c:v>
                </c:pt>
                <c:pt idx="362">
                  <c:v>-0.779924298017486</c:v>
                </c:pt>
                <c:pt idx="363">
                  <c:v>-0.777885297348206</c:v>
                </c:pt>
                <c:pt idx="364">
                  <c:v>-0.775849525638055</c:v>
                </c:pt>
                <c:pt idx="365">
                  <c:v>-0.773816964266064</c:v>
                </c:pt>
                <c:pt idx="366">
                  <c:v>-0.771787594752228</c:v>
                </c:pt>
                <c:pt idx="367">
                  <c:v>-0.769761398756009</c:v>
                </c:pt>
                <c:pt idx="368">
                  <c:v>-0.767738358074852</c:v>
                </c:pt>
                <c:pt idx="369">
                  <c:v>-0.765718454642725</c:v>
                </c:pt>
                <c:pt idx="370">
                  <c:v>-0.763701670528673</c:v>
                </c:pt>
                <c:pt idx="371">
                  <c:v>-0.7616879879354</c:v>
                </c:pt>
                <c:pt idx="372">
                  <c:v>-0.759677389197858</c:v>
                </c:pt>
                <c:pt idx="373">
                  <c:v>-0.757669856781864</c:v>
                </c:pt>
                <c:pt idx="374">
                  <c:v>-0.755665373282734</c:v>
                </c:pt>
                <c:pt idx="375">
                  <c:v>-0.753663921423923</c:v>
                </c:pt>
                <c:pt idx="376">
                  <c:v>-0.751665484055703</c:v>
                </c:pt>
                <c:pt idx="377">
                  <c:v>-0.749670044153836</c:v>
                </c:pt>
                <c:pt idx="378">
                  <c:v>-0.747677584818283</c:v>
                </c:pt>
                <c:pt idx="379">
                  <c:v>-0.745688089271918</c:v>
                </c:pt>
                <c:pt idx="380">
                  <c:v>-0.743701540859259</c:v>
                </c:pt>
                <c:pt idx="381">
                  <c:v>-0.741717923045223</c:v>
                </c:pt>
                <c:pt idx="382">
                  <c:v>-0.73973721941389</c:v>
                </c:pt>
                <c:pt idx="383">
                  <c:v>-0.737759413667281</c:v>
                </c:pt>
                <c:pt idx="384">
                  <c:v>-0.73578448962416</c:v>
                </c:pt>
                <c:pt idx="385">
                  <c:v>-0.733812431218844</c:v>
                </c:pt>
                <c:pt idx="386">
                  <c:v>-0.731843222500028</c:v>
                </c:pt>
                <c:pt idx="387">
                  <c:v>-0.72987684762963</c:v>
                </c:pt>
                <c:pt idx="388">
                  <c:v>-0.727913290881645</c:v>
                </c:pt>
                <c:pt idx="389">
                  <c:v>-0.725952536641014</c:v>
                </c:pt>
                <c:pt idx="390">
                  <c:v>-0.723994569402515</c:v>
                </c:pt>
                <c:pt idx="391">
                  <c:v>-0.722039373769655</c:v>
                </c:pt>
                <c:pt idx="392">
                  <c:v>-0.720086934453582</c:v>
                </c:pt>
                <c:pt idx="393">
                  <c:v>-0.718137236272016</c:v>
                </c:pt>
                <c:pt idx="394">
                  <c:v>-0.716190264148184</c:v>
                </c:pt>
                <c:pt idx="395">
                  <c:v>-0.714246003109768</c:v>
                </c:pt>
                <c:pt idx="396">
                  <c:v>-0.712304438287878</c:v>
                </c:pt>
                <c:pt idx="397">
                  <c:v>-0.710365554916023</c:v>
                </c:pt>
                <c:pt idx="398">
                  <c:v>-0.708429338329104</c:v>
                </c:pt>
                <c:pt idx="399">
                  <c:v>-0.706495773962414</c:v>
                </c:pt>
                <c:pt idx="400">
                  <c:v>-0.704564847350651</c:v>
                </c:pt>
                <c:pt idx="401">
                  <c:v>-0.70263654412695</c:v>
                </c:pt>
                <c:pt idx="402">
                  <c:v>-0.700710850021913</c:v>
                </c:pt>
                <c:pt idx="403">
                  <c:v>-0.698787750862661</c:v>
                </c:pt>
                <c:pt idx="404">
                  <c:v>-0.696867232571902</c:v>
                </c:pt>
                <c:pt idx="405">
                  <c:v>-0.694949281166991</c:v>
                </c:pt>
                <c:pt idx="406">
                  <c:v>-0.693033882759021</c:v>
                </c:pt>
                <c:pt idx="407">
                  <c:v>-0.691121023551916</c:v>
                </c:pt>
                <c:pt idx="408">
                  <c:v>-0.689210689841532</c:v>
                </c:pt>
                <c:pt idx="409">
                  <c:v>-0.68730286801478</c:v>
                </c:pt>
                <c:pt idx="410">
                  <c:v>-0.685397544548743</c:v>
                </c:pt>
                <c:pt idx="411">
                  <c:v>-0.683494706009819</c:v>
                </c:pt>
                <c:pt idx="412">
                  <c:v>-0.681594339052862</c:v>
                </c:pt>
                <c:pt idx="413">
                  <c:v>-0.679696430420344</c:v>
                </c:pt>
                <c:pt idx="414">
                  <c:v>-0.677800966941517</c:v>
                </c:pt>
                <c:pt idx="415">
                  <c:v>-0.67590793553159</c:v>
                </c:pt>
                <c:pt idx="416">
                  <c:v>-0.674017323190916</c:v>
                </c:pt>
                <c:pt idx="417">
                  <c:v>-0.672129117004185</c:v>
                </c:pt>
                <c:pt idx="418">
                  <c:v>-0.67024330413963</c:v>
                </c:pt>
                <c:pt idx="419">
                  <c:v>-0.668359871848238</c:v>
                </c:pt>
                <c:pt idx="420">
                  <c:v>-0.666478807462978</c:v>
                </c:pt>
                <c:pt idx="421">
                  <c:v>-0.664600098398026</c:v>
                </c:pt>
                <c:pt idx="422">
                  <c:v>-0.662723732148008</c:v>
                </c:pt>
                <c:pt idx="423">
                  <c:v>-0.660849696287254</c:v>
                </c:pt>
                <c:pt idx="424">
                  <c:v>-0.658977978469045</c:v>
                </c:pt>
                <c:pt idx="425">
                  <c:v>-0.657108566424889</c:v>
                </c:pt>
                <c:pt idx="426">
                  <c:v>-0.65524144796379</c:v>
                </c:pt>
                <c:pt idx="427">
                  <c:v>-0.653376610971535</c:v>
                </c:pt>
                <c:pt idx="428">
                  <c:v>-0.651514043409978</c:v>
                </c:pt>
                <c:pt idx="429">
                  <c:v>-0.649653733316346</c:v>
                </c:pt>
                <c:pt idx="430">
                  <c:v>-0.64779566880254</c:v>
                </c:pt>
                <c:pt idx="431">
                  <c:v>-0.645939838054454</c:v>
                </c:pt>
                <c:pt idx="432">
                  <c:v>-0.644086229331294</c:v>
                </c:pt>
                <c:pt idx="433">
                  <c:v>-0.642234830964907</c:v>
                </c:pt>
                <c:pt idx="434">
                  <c:v>-0.640385631359123</c:v>
                </c:pt>
                <c:pt idx="435">
                  <c:v>-0.638538618989092</c:v>
                </c:pt>
                <c:pt idx="436">
                  <c:v>-0.636693782400645</c:v>
                </c:pt>
                <c:pt idx="437">
                  <c:v>-0.634851110209644</c:v>
                </c:pt>
                <c:pt idx="438">
                  <c:v>-0.633010591101353</c:v>
                </c:pt>
                <c:pt idx="439">
                  <c:v>-0.631172213829809</c:v>
                </c:pt>
                <c:pt idx="440">
                  <c:v>-0.629335967217205</c:v>
                </c:pt>
                <c:pt idx="441">
                  <c:v>-0.627501840153272</c:v>
                </c:pt>
                <c:pt idx="442">
                  <c:v>-0.625669821594675</c:v>
                </c:pt>
                <c:pt idx="443">
                  <c:v>-0.623839900564414</c:v>
                </c:pt>
                <c:pt idx="444">
                  <c:v>-0.622012066151227</c:v>
                </c:pt>
                <c:pt idx="445">
                  <c:v>-0.620186307509006</c:v>
                </c:pt>
                <c:pt idx="446">
                  <c:v>-0.618362613856216</c:v>
                </c:pt>
                <c:pt idx="447">
                  <c:v>-0.616540974475319</c:v>
                </c:pt>
                <c:pt idx="448">
                  <c:v>-0.614721378712206</c:v>
                </c:pt>
                <c:pt idx="449">
                  <c:v>-0.612903815975636</c:v>
                </c:pt>
                <c:pt idx="450">
                  <c:v>-0.611088275736678</c:v>
                </c:pt>
                <c:pt idx="451">
                  <c:v>-0.609274747528163</c:v>
                </c:pt>
                <c:pt idx="452">
                  <c:v>-0.607463220944139</c:v>
                </c:pt>
                <c:pt idx="453">
                  <c:v>-0.60565368563933</c:v>
                </c:pt>
                <c:pt idx="454">
                  <c:v>-0.603846131328607</c:v>
                </c:pt>
                <c:pt idx="455">
                  <c:v>-0.602040547786458</c:v>
                </c:pt>
                <c:pt idx="456">
                  <c:v>-0.600236924846468</c:v>
                </c:pt>
                <c:pt idx="457">
                  <c:v>-0.5984352524008</c:v>
                </c:pt>
                <c:pt idx="458">
                  <c:v>-0.59663552039969</c:v>
                </c:pt>
                <c:pt idx="459">
                  <c:v>-0.594837718850935</c:v>
                </c:pt>
                <c:pt idx="460">
                  <c:v>-0.593041837819397</c:v>
                </c:pt>
                <c:pt idx="461">
                  <c:v>-0.591247867426508</c:v>
                </c:pt>
                <c:pt idx="462">
                  <c:v>-0.589455797849778</c:v>
                </c:pt>
                <c:pt idx="463">
                  <c:v>-0.587665619322314</c:v>
                </c:pt>
                <c:pt idx="464">
                  <c:v>-0.585877322132335</c:v>
                </c:pt>
                <c:pt idx="465">
                  <c:v>-0.584090896622703</c:v>
                </c:pt>
                <c:pt idx="466">
                  <c:v>-0.582306333190451</c:v>
                </c:pt>
                <c:pt idx="467">
                  <c:v>-0.580523622286316</c:v>
                </c:pt>
                <c:pt idx="468">
                  <c:v>-0.578742754414283</c:v>
                </c:pt>
                <c:pt idx="469">
                  <c:v>-0.576963720131127</c:v>
                </c:pt>
                <c:pt idx="470">
                  <c:v>-0.575186510045962</c:v>
                </c:pt>
                <c:pt idx="471">
                  <c:v>-0.573411114819795</c:v>
                </c:pt>
                <c:pt idx="472">
                  <c:v>-0.571637525165086</c:v>
                </c:pt>
                <c:pt idx="473">
                  <c:v>-0.569865731845309</c:v>
                </c:pt>
                <c:pt idx="474">
                  <c:v>-0.568095725674522</c:v>
                </c:pt>
                <c:pt idx="475">
                  <c:v>-0.566327497516933</c:v>
                </c:pt>
                <c:pt idx="476">
                  <c:v>-0.564561038286482</c:v>
                </c:pt>
                <c:pt idx="477">
                  <c:v>-0.56279633894642</c:v>
                </c:pt>
                <c:pt idx="478">
                  <c:v>-0.561033390508889</c:v>
                </c:pt>
                <c:pt idx="479">
                  <c:v>-0.559272184034516</c:v>
                </c:pt>
                <c:pt idx="480">
                  <c:v>-0.557512710632004</c:v>
                </c:pt>
                <c:pt idx="481">
                  <c:v>-0.555754961457726</c:v>
                </c:pt>
                <c:pt idx="482">
                  <c:v>-0.55399892771533</c:v>
                </c:pt>
                <c:pt idx="483">
                  <c:v>-0.552244600655343</c:v>
                </c:pt>
                <c:pt idx="484">
                  <c:v>-0.550491971574774</c:v>
                </c:pt>
                <c:pt idx="485">
                  <c:v>-0.548741031816735</c:v>
                </c:pt>
                <c:pt idx="486">
                  <c:v>-0.546991772770051</c:v>
                </c:pt>
                <c:pt idx="487">
                  <c:v>-0.545244185868884</c:v>
                </c:pt>
                <c:pt idx="488">
                  <c:v>-0.543498262592354</c:v>
                </c:pt>
                <c:pt idx="489">
                  <c:v>-0.541753994464166</c:v>
                </c:pt>
                <c:pt idx="490">
                  <c:v>-0.540011373052246</c:v>
                </c:pt>
                <c:pt idx="491">
                  <c:v>-0.53827038996837</c:v>
                </c:pt>
                <c:pt idx="492">
                  <c:v>-0.536531036867804</c:v>
                </c:pt>
                <c:pt idx="493">
                  <c:v>-0.534793305448948</c:v>
                </c:pt>
                <c:pt idx="494">
                  <c:v>-0.533057187452978</c:v>
                </c:pt>
                <c:pt idx="495">
                  <c:v>-0.531322674663498</c:v>
                </c:pt>
                <c:pt idx="496">
                  <c:v>-0.529589758906188</c:v>
                </c:pt>
                <c:pt idx="497">
                  <c:v>-0.527858432048462</c:v>
                </c:pt>
                <c:pt idx="498">
                  <c:v>-0.526128685999126</c:v>
                </c:pt>
                <c:pt idx="499">
                  <c:v>-0.524400512708041</c:v>
                </c:pt>
                <c:pt idx="500">
                  <c:v>-0.522673904165785</c:v>
                </c:pt>
                <c:pt idx="501">
                  <c:v>-0.520948852403325</c:v>
                </c:pt>
                <c:pt idx="502">
                  <c:v>-0.519225349491686</c:v>
                </c:pt>
                <c:pt idx="503">
                  <c:v>-0.517503387541626</c:v>
                </c:pt>
                <c:pt idx="504">
                  <c:v>-0.515782958703315</c:v>
                </c:pt>
                <c:pt idx="505">
                  <c:v>-0.514064055166013</c:v>
                </c:pt>
                <c:pt idx="506">
                  <c:v>-0.512346669157757</c:v>
                </c:pt>
                <c:pt idx="507">
                  <c:v>-0.510630792945044</c:v>
                </c:pt>
                <c:pt idx="508">
                  <c:v>-0.508916418832523</c:v>
                </c:pt>
                <c:pt idx="509">
                  <c:v>-0.507203539162688</c:v>
                </c:pt>
                <c:pt idx="510">
                  <c:v>-0.50549214631557</c:v>
                </c:pt>
                <c:pt idx="511">
                  <c:v>-0.503782232708438</c:v>
                </c:pt>
                <c:pt idx="512">
                  <c:v>-0.502073790795501</c:v>
                </c:pt>
                <c:pt idx="513">
                  <c:v>-0.500366813067607</c:v>
                </c:pt>
                <c:pt idx="514">
                  <c:v>-0.498661292051953</c:v>
                </c:pt>
                <c:pt idx="515">
                  <c:v>-0.496957220311795</c:v>
                </c:pt>
                <c:pt idx="516">
                  <c:v>-0.495254590446157</c:v>
                </c:pt>
                <c:pt idx="517">
                  <c:v>-0.493553395089546</c:v>
                </c:pt>
                <c:pt idx="518">
                  <c:v>-0.491853626911669</c:v>
                </c:pt>
                <c:pt idx="519">
                  <c:v>-0.490155278617157</c:v>
                </c:pt>
                <c:pt idx="520">
                  <c:v>-0.488458342945279</c:v>
                </c:pt>
                <c:pt idx="521">
                  <c:v>-0.486762812669673</c:v>
                </c:pt>
                <c:pt idx="522">
                  <c:v>-0.485068680598072</c:v>
                </c:pt>
                <c:pt idx="523">
                  <c:v>-0.483375939572031</c:v>
                </c:pt>
                <c:pt idx="524">
                  <c:v>-0.481684582466662</c:v>
                </c:pt>
                <c:pt idx="525">
                  <c:v>-0.479994602190368</c:v>
                </c:pt>
                <c:pt idx="526">
                  <c:v>-0.478305991684578</c:v>
                </c:pt>
                <c:pt idx="527">
                  <c:v>-0.476618743923487</c:v>
                </c:pt>
                <c:pt idx="528">
                  <c:v>-0.474932851913801</c:v>
                </c:pt>
                <c:pt idx="529">
                  <c:v>-0.473248308694475</c:v>
                </c:pt>
                <c:pt idx="530">
                  <c:v>-0.471565107336462</c:v>
                </c:pt>
                <c:pt idx="531">
                  <c:v>-0.469883240942463</c:v>
                </c:pt>
                <c:pt idx="532">
                  <c:v>-0.468202702646673</c:v>
                </c:pt>
                <c:pt idx="533">
                  <c:v>-0.46652348561454</c:v>
                </c:pt>
                <c:pt idx="534">
                  <c:v>-0.464845583042515</c:v>
                </c:pt>
                <c:pt idx="535">
                  <c:v>-0.46316898815781</c:v>
                </c:pt>
                <c:pt idx="536">
                  <c:v>-0.461493694218158</c:v>
                </c:pt>
                <c:pt idx="537">
                  <c:v>-0.459819694511576</c:v>
                </c:pt>
                <c:pt idx="538">
                  <c:v>-0.458146982356124</c:v>
                </c:pt>
                <c:pt idx="539">
                  <c:v>-0.456475551099674</c:v>
                </c:pt>
                <c:pt idx="540">
                  <c:v>-0.454805394119678</c:v>
                </c:pt>
                <c:pt idx="541">
                  <c:v>-0.453136504822933</c:v>
                </c:pt>
                <c:pt idx="542">
                  <c:v>-0.451468876645359</c:v>
                </c:pt>
                <c:pt idx="543">
                  <c:v>-0.449802503051766</c:v>
                </c:pt>
                <c:pt idx="544">
                  <c:v>-0.448137377535634</c:v>
                </c:pt>
                <c:pt idx="545">
                  <c:v>-0.446473493618887</c:v>
                </c:pt>
                <c:pt idx="546">
                  <c:v>-0.444810844851677</c:v>
                </c:pt>
                <c:pt idx="547">
                  <c:v>-0.443149424812157</c:v>
                </c:pt>
                <c:pt idx="548">
                  <c:v>-0.441489227106275</c:v>
                </c:pt>
                <c:pt idx="549">
                  <c:v>-0.439830245367547</c:v>
                </c:pt>
                <c:pt idx="550">
                  <c:v>-0.438172473256853</c:v>
                </c:pt>
                <c:pt idx="551">
                  <c:v>-0.436515904462219</c:v>
                </c:pt>
                <c:pt idx="552">
                  <c:v>-0.434860532698613</c:v>
                </c:pt>
                <c:pt idx="553">
                  <c:v>-0.433206351707732</c:v>
                </c:pt>
                <c:pt idx="554">
                  <c:v>-0.431553355257798</c:v>
                </c:pt>
                <c:pt idx="555">
                  <c:v>-0.429901537143352</c:v>
                </c:pt>
                <c:pt idx="556">
                  <c:v>-0.428250891185053</c:v>
                </c:pt>
                <c:pt idx="557">
                  <c:v>-0.426601411229476</c:v>
                </c:pt>
                <c:pt idx="558">
                  <c:v>-0.424953091148913</c:v>
                </c:pt>
                <c:pt idx="559">
                  <c:v>-0.423305924841172</c:v>
                </c:pt>
                <c:pt idx="560">
                  <c:v>-0.421659906229387</c:v>
                </c:pt>
                <c:pt idx="561">
                  <c:v>-0.420015029261816</c:v>
                </c:pt>
                <c:pt idx="562">
                  <c:v>-0.418371287911654</c:v>
                </c:pt>
                <c:pt idx="563">
                  <c:v>-0.416728676176839</c:v>
                </c:pt>
                <c:pt idx="564">
                  <c:v>-0.41508718807986</c:v>
                </c:pt>
                <c:pt idx="565">
                  <c:v>-0.413446817667574</c:v>
                </c:pt>
                <c:pt idx="566">
                  <c:v>-0.411807559011015</c:v>
                </c:pt>
                <c:pt idx="567">
                  <c:v>-0.410169406205208</c:v>
                </c:pt>
                <c:pt idx="568">
                  <c:v>-0.408532353368989</c:v>
                </c:pt>
                <c:pt idx="569">
                  <c:v>-0.406896394644822</c:v>
                </c:pt>
                <c:pt idx="570">
                  <c:v>-0.405261524198613</c:v>
                </c:pt>
                <c:pt idx="571">
                  <c:v>-0.403627736219537</c:v>
                </c:pt>
                <c:pt idx="572">
                  <c:v>-0.401995024919857</c:v>
                </c:pt>
                <c:pt idx="573">
                  <c:v>-0.400363384534748</c:v>
                </c:pt>
                <c:pt idx="574">
                  <c:v>-0.398732809322122</c:v>
                </c:pt>
                <c:pt idx="575">
                  <c:v>-0.397103293562453</c:v>
                </c:pt>
                <c:pt idx="576">
                  <c:v>-0.395474831558606</c:v>
                </c:pt>
                <c:pt idx="577">
                  <c:v>-0.393847417635666</c:v>
                </c:pt>
                <c:pt idx="578">
                  <c:v>-0.392221046140768</c:v>
                </c:pt>
                <c:pt idx="579">
                  <c:v>-0.390595711442927</c:v>
                </c:pt>
                <c:pt idx="580">
                  <c:v>-0.388971407932876</c:v>
                </c:pt>
                <c:pt idx="581">
                  <c:v>-0.387348130022893</c:v>
                </c:pt>
                <c:pt idx="582">
                  <c:v>-0.385725872146642</c:v>
                </c:pt>
                <c:pt idx="583">
                  <c:v>-0.384104628759008</c:v>
                </c:pt>
                <c:pt idx="584">
                  <c:v>-0.382484394335936</c:v>
                </c:pt>
                <c:pt idx="585">
                  <c:v>-0.38086516337427</c:v>
                </c:pt>
                <c:pt idx="586">
                  <c:v>-0.37924693039159</c:v>
                </c:pt>
                <c:pt idx="587">
                  <c:v>-0.377629689926061</c:v>
                </c:pt>
                <c:pt idx="588">
                  <c:v>-0.376013436536271</c:v>
                </c:pt>
                <c:pt idx="589">
                  <c:v>-0.374398164801076</c:v>
                </c:pt>
                <c:pt idx="590">
                  <c:v>-0.372783869319444</c:v>
                </c:pt>
                <c:pt idx="591">
                  <c:v>-0.371170544710307</c:v>
                </c:pt>
                <c:pt idx="592">
                  <c:v>-0.369558185612402</c:v>
                </c:pt>
                <c:pt idx="593">
                  <c:v>-0.367946786684125</c:v>
                </c:pt>
                <c:pt idx="594">
                  <c:v>-0.366336342603378</c:v>
                </c:pt>
                <c:pt idx="595">
                  <c:v>-0.364726848067421</c:v>
                </c:pt>
                <c:pt idx="596">
                  <c:v>-0.363118297792725</c:v>
                </c:pt>
                <c:pt idx="597">
                  <c:v>-0.361510686514825</c:v>
                </c:pt>
                <c:pt idx="598">
                  <c:v>-0.359904008988175</c:v>
                </c:pt>
                <c:pt idx="599">
                  <c:v>-0.358298259986</c:v>
                </c:pt>
                <c:pt idx="600">
                  <c:v>-0.35669343430016</c:v>
                </c:pt>
                <c:pt idx="601">
                  <c:v>-0.355089526740999</c:v>
                </c:pt>
                <c:pt idx="602">
                  <c:v>-0.35348653213721</c:v>
                </c:pt>
                <c:pt idx="603">
                  <c:v>-0.351884445335693</c:v>
                </c:pt>
                <c:pt idx="604">
                  <c:v>-0.350283261201415</c:v>
                </c:pt>
                <c:pt idx="605">
                  <c:v>-0.348682974617271</c:v>
                </c:pt>
                <c:pt idx="606">
                  <c:v>-0.347083580483951</c:v>
                </c:pt>
                <c:pt idx="607">
                  <c:v>-0.345485073719798</c:v>
                </c:pt>
                <c:pt idx="608">
                  <c:v>-0.343887449260678</c:v>
                </c:pt>
                <c:pt idx="609">
                  <c:v>-0.342290702059843</c:v>
                </c:pt>
                <c:pt idx="610">
                  <c:v>-0.340694827087795</c:v>
                </c:pt>
                <c:pt idx="611">
                  <c:v>-0.339099819332163</c:v>
                </c:pt>
                <c:pt idx="612">
                  <c:v>-0.33750567379756</c:v>
                </c:pt>
                <c:pt idx="613">
                  <c:v>-0.335912385505461</c:v>
                </c:pt>
                <c:pt idx="614">
                  <c:v>-0.33431994949407</c:v>
                </c:pt>
                <c:pt idx="615">
                  <c:v>-0.332728360818192</c:v>
                </c:pt>
                <c:pt idx="616">
                  <c:v>-0.331137614549106</c:v>
                </c:pt>
                <c:pt idx="617">
                  <c:v>-0.329547705774435</c:v>
                </c:pt>
                <c:pt idx="618">
                  <c:v>-0.327958629598025</c:v>
                </c:pt>
                <c:pt idx="619">
                  <c:v>-0.326370381139819</c:v>
                </c:pt>
                <c:pt idx="620">
                  <c:v>-0.324782955535727</c:v>
                </c:pt>
                <c:pt idx="621">
                  <c:v>-0.323196347937512</c:v>
                </c:pt>
                <c:pt idx="622">
                  <c:v>-0.321610553512658</c:v>
                </c:pt>
                <c:pt idx="623">
                  <c:v>-0.320025567444258</c:v>
                </c:pt>
                <c:pt idx="624">
                  <c:v>-0.318441384930886</c:v>
                </c:pt>
                <c:pt idx="625">
                  <c:v>-0.316858001186479</c:v>
                </c:pt>
                <c:pt idx="626">
                  <c:v>-0.315275411440219</c:v>
                </c:pt>
                <c:pt idx="627">
                  <c:v>-0.313693610936414</c:v>
                </c:pt>
                <c:pt idx="628">
                  <c:v>-0.312112594934381</c:v>
                </c:pt>
                <c:pt idx="629">
                  <c:v>-0.31053235870833</c:v>
                </c:pt>
                <c:pt idx="630">
                  <c:v>-0.308952897547244</c:v>
                </c:pt>
                <c:pt idx="631">
                  <c:v>-0.307374206754769</c:v>
                </c:pt>
                <c:pt idx="632">
                  <c:v>-0.305796281649097</c:v>
                </c:pt>
                <c:pt idx="633">
                  <c:v>-0.304219117562854</c:v>
                </c:pt>
                <c:pt idx="634">
                  <c:v>-0.302642709842984</c:v>
                </c:pt>
                <c:pt idx="635">
                  <c:v>-0.30106705385064</c:v>
                </c:pt>
                <c:pt idx="636">
                  <c:v>-0.299492144961073</c:v>
                </c:pt>
                <c:pt idx="637">
                  <c:v>-0.297917978563517</c:v>
                </c:pt>
                <c:pt idx="638">
                  <c:v>-0.296344550061084</c:v>
                </c:pt>
                <c:pt idx="639">
                  <c:v>-0.294771854870653</c:v>
                </c:pt>
                <c:pt idx="640">
                  <c:v>-0.293199888422761</c:v>
                </c:pt>
                <c:pt idx="641">
                  <c:v>-0.291628646161496</c:v>
                </c:pt>
                <c:pt idx="642">
                  <c:v>-0.290058123544388</c:v>
                </c:pt>
                <c:pt idx="643">
                  <c:v>-0.288488316042306</c:v>
                </c:pt>
                <c:pt idx="644">
                  <c:v>-0.28691921913935</c:v>
                </c:pt>
                <c:pt idx="645">
                  <c:v>-0.285350828332747</c:v>
                </c:pt>
                <c:pt idx="646">
                  <c:v>-0.283783139132744</c:v>
                </c:pt>
                <c:pt idx="647">
                  <c:v>-0.282216147062508</c:v>
                </c:pt>
                <c:pt idx="648">
                  <c:v>-0.280649847658022</c:v>
                </c:pt>
                <c:pt idx="649">
                  <c:v>-0.279084236467981</c:v>
                </c:pt>
                <c:pt idx="650">
                  <c:v>-0.27751930905369</c:v>
                </c:pt>
                <c:pt idx="651">
                  <c:v>-0.275955060988967</c:v>
                </c:pt>
                <c:pt idx="652">
                  <c:v>-0.274391487860037</c:v>
                </c:pt>
                <c:pt idx="653">
                  <c:v>-0.272828585265435</c:v>
                </c:pt>
                <c:pt idx="654">
                  <c:v>-0.271266348815909</c:v>
                </c:pt>
                <c:pt idx="655">
                  <c:v>-0.269704774134315</c:v>
                </c:pt>
                <c:pt idx="656">
                  <c:v>-0.268143856855525</c:v>
                </c:pt>
                <c:pt idx="657">
                  <c:v>-0.266583592626328</c:v>
                </c:pt>
                <c:pt idx="658">
                  <c:v>-0.265023977105329</c:v>
                </c:pt>
                <c:pt idx="659">
                  <c:v>-0.263465005962862</c:v>
                </c:pt>
                <c:pt idx="660">
                  <c:v>-0.261906674880882</c:v>
                </c:pt>
                <c:pt idx="661">
                  <c:v>-0.260348979552881</c:v>
                </c:pt>
                <c:pt idx="662">
                  <c:v>-0.258791915683788</c:v>
                </c:pt>
                <c:pt idx="663">
                  <c:v>-0.257235478989874</c:v>
                </c:pt>
                <c:pt idx="664">
                  <c:v>-0.255679665198661</c:v>
                </c:pt>
                <c:pt idx="665">
                  <c:v>-0.254124470048831</c:v>
                </c:pt>
                <c:pt idx="666">
                  <c:v>-0.252569889290128</c:v>
                </c:pt>
                <c:pt idx="667">
                  <c:v>-0.251015918683272</c:v>
                </c:pt>
                <c:pt idx="668">
                  <c:v>-0.249462553999862</c:v>
                </c:pt>
                <c:pt idx="669">
                  <c:v>-0.247909791022292</c:v>
                </c:pt>
                <c:pt idx="670">
                  <c:v>-0.246357625543656</c:v>
                </c:pt>
                <c:pt idx="671">
                  <c:v>-0.244806053367657</c:v>
                </c:pt>
                <c:pt idx="672">
                  <c:v>-0.243255070308524</c:v>
                </c:pt>
                <c:pt idx="673">
                  <c:v>-0.241704672190917</c:v>
                </c:pt>
                <c:pt idx="674">
                  <c:v>-0.240154854849843</c:v>
                </c:pt>
                <c:pt idx="675">
                  <c:v>-0.238605614130566</c:v>
                </c:pt>
                <c:pt idx="676">
                  <c:v>-0.237056945888522</c:v>
                </c:pt>
                <c:pt idx="677">
                  <c:v>-0.235508845989228</c:v>
                </c:pt>
                <c:pt idx="678">
                  <c:v>-0.233961310308202</c:v>
                </c:pt>
                <c:pt idx="679">
                  <c:v>-0.232414334730871</c:v>
                </c:pt>
                <c:pt idx="680">
                  <c:v>-0.230867915152491</c:v>
                </c:pt>
                <c:pt idx="681">
                  <c:v>-0.229322047478059</c:v>
                </c:pt>
                <c:pt idx="682">
                  <c:v>-0.227776727622228</c:v>
                </c:pt>
                <c:pt idx="683">
                  <c:v>-0.226231951509228</c:v>
                </c:pt>
                <c:pt idx="684">
                  <c:v>-0.224687715072775</c:v>
                </c:pt>
                <c:pt idx="685">
                  <c:v>-0.223144014255996</c:v>
                </c:pt>
                <c:pt idx="686">
                  <c:v>-0.221600845011341</c:v>
                </c:pt>
                <c:pt idx="687">
                  <c:v>-0.220058203300501</c:v>
                </c:pt>
                <c:pt idx="688">
                  <c:v>-0.21851608509433</c:v>
                </c:pt>
                <c:pt idx="689">
                  <c:v>-0.216974486372762</c:v>
                </c:pt>
                <c:pt idx="690">
                  <c:v>-0.215433403124727</c:v>
                </c:pt>
                <c:pt idx="691">
                  <c:v>-0.213892831348077</c:v>
                </c:pt>
                <c:pt idx="692">
                  <c:v>-0.212352767049498</c:v>
                </c:pt>
                <c:pt idx="693">
                  <c:v>-0.210813206244439</c:v>
                </c:pt>
                <c:pt idx="694">
                  <c:v>-0.209274144957026</c:v>
                </c:pt>
                <c:pt idx="695">
                  <c:v>-0.207735579219988</c:v>
                </c:pt>
                <c:pt idx="696">
                  <c:v>-0.206197505074573</c:v>
                </c:pt>
                <c:pt idx="697">
                  <c:v>-0.204659918570476</c:v>
                </c:pt>
                <c:pt idx="698">
                  <c:v>-0.203122815765759</c:v>
                </c:pt>
                <c:pt idx="699">
                  <c:v>-0.201586192726774</c:v>
                </c:pt>
                <c:pt idx="700">
                  <c:v>-0.200050045528083</c:v>
                </c:pt>
                <c:pt idx="701">
                  <c:v>-0.198514370252387</c:v>
                </c:pt>
                <c:pt idx="702">
                  <c:v>-0.196979162990447</c:v>
                </c:pt>
                <c:pt idx="703">
                  <c:v>-0.195444419841008</c:v>
                </c:pt>
                <c:pt idx="704">
                  <c:v>-0.193910136910725</c:v>
                </c:pt>
                <c:pt idx="705">
                  <c:v>-0.192376310314085</c:v>
                </c:pt>
                <c:pt idx="706">
                  <c:v>-0.190842936173338</c:v>
                </c:pt>
                <c:pt idx="707">
                  <c:v>-0.189310010618417</c:v>
                </c:pt>
                <c:pt idx="708">
                  <c:v>-0.187777529786868</c:v>
                </c:pt>
                <c:pt idx="709">
                  <c:v>-0.186245489823773</c:v>
                </c:pt>
                <c:pt idx="710">
                  <c:v>-0.184713886881679</c:v>
                </c:pt>
                <c:pt idx="711">
                  <c:v>-0.183182717120526</c:v>
                </c:pt>
                <c:pt idx="712">
                  <c:v>-0.181651976707573</c:v>
                </c:pt>
                <c:pt idx="713">
                  <c:v>-0.180121661817324</c:v>
                </c:pt>
                <c:pt idx="714">
                  <c:v>-0.178591768631459</c:v>
                </c:pt>
                <c:pt idx="715">
                  <c:v>-0.177062293338762</c:v>
                </c:pt>
                <c:pt idx="716">
                  <c:v>-0.175533232135049</c:v>
                </c:pt>
                <c:pt idx="717">
                  <c:v>-0.174004581223095</c:v>
                </c:pt>
                <c:pt idx="718">
                  <c:v>-0.172476336812569</c:v>
                </c:pt>
                <c:pt idx="719">
                  <c:v>-0.170948495119957</c:v>
                </c:pt>
                <c:pt idx="720">
                  <c:v>-0.169421052368497</c:v>
                </c:pt>
                <c:pt idx="721">
                  <c:v>-0.167894004788105</c:v>
                </c:pt>
                <c:pt idx="722">
                  <c:v>-0.166367348615311</c:v>
                </c:pt>
                <c:pt idx="723">
                  <c:v>-0.164841080093185</c:v>
                </c:pt>
                <c:pt idx="724">
                  <c:v>-0.163315195471269</c:v>
                </c:pt>
                <c:pt idx="725">
                  <c:v>-0.16178969100551</c:v>
                </c:pt>
                <c:pt idx="726">
                  <c:v>-0.160264562958193</c:v>
                </c:pt>
                <c:pt idx="727">
                  <c:v>-0.158739807597868</c:v>
                </c:pt>
                <c:pt idx="728">
                  <c:v>-0.157215421199286</c:v>
                </c:pt>
                <c:pt idx="729">
                  <c:v>-0.155691400043332</c:v>
                </c:pt>
                <c:pt idx="730">
                  <c:v>-0.154167740416956</c:v>
                </c:pt>
                <c:pt idx="731">
                  <c:v>-0.152644438613106</c:v>
                </c:pt>
                <c:pt idx="732">
                  <c:v>-0.151121490930662</c:v>
                </c:pt>
                <c:pt idx="733">
                  <c:v>-0.149598893674371</c:v>
                </c:pt>
                <c:pt idx="734">
                  <c:v>-0.148076643154778</c:v>
                </c:pt>
                <c:pt idx="735">
                  <c:v>-0.146554735688162</c:v>
                </c:pt>
                <c:pt idx="736">
                  <c:v>-0.145033167596471</c:v>
                </c:pt>
                <c:pt idx="737">
                  <c:v>-0.143511935207253</c:v>
                </c:pt>
                <c:pt idx="738">
                  <c:v>-0.141991034853595</c:v>
                </c:pt>
                <c:pt idx="739">
                  <c:v>-0.140470462874056</c:v>
                </c:pt>
                <c:pt idx="740">
                  <c:v>-0.138950215612604</c:v>
                </c:pt>
                <c:pt idx="741">
                  <c:v>-0.137430289418549</c:v>
                </c:pt>
                <c:pt idx="742">
                  <c:v>-0.13591068064648</c:v>
                </c:pt>
                <c:pt idx="743">
                  <c:v>-0.134391385656203</c:v>
                </c:pt>
                <c:pt idx="744">
                  <c:v>-0.132872400812671</c:v>
                </c:pt>
                <c:pt idx="745">
                  <c:v>-0.131353722485931</c:v>
                </c:pt>
                <c:pt idx="746">
                  <c:v>-0.12983534705105</c:v>
                </c:pt>
                <c:pt idx="747">
                  <c:v>-0.128317270888057</c:v>
                </c:pt>
                <c:pt idx="748">
                  <c:v>-0.126799490381882</c:v>
                </c:pt>
                <c:pt idx="749">
                  <c:v>-0.125282001922288</c:v>
                </c:pt>
                <c:pt idx="750">
                  <c:v>-0.123764801903813</c:v>
                </c:pt>
                <c:pt idx="751">
                  <c:v>-0.122247886725707</c:v>
                </c:pt>
                <c:pt idx="752">
                  <c:v>-0.120731252791867</c:v>
                </c:pt>
                <c:pt idx="753">
                  <c:v>-0.119214896510778</c:v>
                </c:pt>
                <c:pt idx="754">
                  <c:v>-0.117698814295451</c:v>
                </c:pt>
                <c:pt idx="755">
                  <c:v>-0.116183002563362</c:v>
                </c:pt>
                <c:pt idx="756">
                  <c:v>-0.114667457736388</c:v>
                </c:pt>
                <c:pt idx="757">
                  <c:v>-0.113152176240749</c:v>
                </c:pt>
                <c:pt idx="758">
                  <c:v>-0.111637154506945</c:v>
                </c:pt>
                <c:pt idx="759">
                  <c:v>-0.110122388969697</c:v>
                </c:pt>
                <c:pt idx="760">
                  <c:v>-0.108607876067886</c:v>
                </c:pt>
                <c:pt idx="761">
                  <c:v>-0.107093612244491</c:v>
                </c:pt>
                <c:pt idx="762">
                  <c:v>-0.105579593946529</c:v>
                </c:pt>
                <c:pt idx="763">
                  <c:v>-0.104065817625001</c:v>
                </c:pt>
                <c:pt idx="764">
                  <c:v>-0.102552279734821</c:v>
                </c:pt>
                <c:pt idx="765">
                  <c:v>-0.101038976734766</c:v>
                </c:pt>
                <c:pt idx="766">
                  <c:v>-0.0995259050874126</c:v>
                </c:pt>
                <c:pt idx="767">
                  <c:v>-0.0980130612590777</c:v>
                </c:pt>
                <c:pt idx="768">
                  <c:v>-0.0965004417197596</c:v>
                </c:pt>
                <c:pt idx="769">
                  <c:v>-0.094988042943079</c:v>
                </c:pt>
                <c:pt idx="770">
                  <c:v>-0.09347586140622</c:v>
                </c:pt>
                <c:pt idx="771">
                  <c:v>-0.0919638935898715</c:v>
                </c:pt>
                <c:pt idx="772">
                  <c:v>-0.0904521359781688</c:v>
                </c:pt>
                <c:pt idx="773">
                  <c:v>-0.0889405850586344</c:v>
                </c:pt>
                <c:pt idx="774">
                  <c:v>-0.0874292373221207</c:v>
                </c:pt>
                <c:pt idx="775">
                  <c:v>-0.0859180892627508</c:v>
                </c:pt>
                <c:pt idx="776">
                  <c:v>-0.0844071373778616</c:v>
                </c:pt>
                <c:pt idx="777">
                  <c:v>-0.0828963781679445</c:v>
                </c:pt>
                <c:pt idx="778">
                  <c:v>-0.0813858081365893</c:v>
                </c:pt>
                <c:pt idx="779">
                  <c:v>-0.0798754237904252</c:v>
                </c:pt>
                <c:pt idx="780">
                  <c:v>-0.0783652216390636</c:v>
                </c:pt>
                <c:pt idx="781">
                  <c:v>-0.0768551981950415</c:v>
                </c:pt>
                <c:pt idx="782">
                  <c:v>-0.075345349973763</c:v>
                </c:pt>
                <c:pt idx="783">
                  <c:v>-0.0738356734934435</c:v>
                </c:pt>
                <c:pt idx="784">
                  <c:v>-0.0723261652750514</c:v>
                </c:pt>
                <c:pt idx="785">
                  <c:v>-0.0708168218422521</c:v>
                </c:pt>
                <c:pt idx="786">
                  <c:v>-0.0693076397213506</c:v>
                </c:pt>
                <c:pt idx="787">
                  <c:v>-0.0677986154412357</c:v>
                </c:pt>
                <c:pt idx="788">
                  <c:v>-0.0662897455333222</c:v>
                </c:pt>
                <c:pt idx="789">
                  <c:v>-0.0647810265314952</c:v>
                </c:pt>
                <c:pt idx="790">
                  <c:v>-0.0632724549720539</c:v>
                </c:pt>
                <c:pt idx="791">
                  <c:v>-0.0617640273936546</c:v>
                </c:pt>
                <c:pt idx="792">
                  <c:v>-0.0602557403372554</c:v>
                </c:pt>
                <c:pt idx="793">
                  <c:v>-0.0587475903460593</c:v>
                </c:pt>
                <c:pt idx="794">
                  <c:v>-0.0572395739654588</c:v>
                </c:pt>
                <c:pt idx="795">
                  <c:v>-0.0557316877429797</c:v>
                </c:pt>
                <c:pt idx="796">
                  <c:v>-0.0542239282282257</c:v>
                </c:pt>
                <c:pt idx="797">
                  <c:v>-0.052716291972822</c:v>
                </c:pt>
                <c:pt idx="798">
                  <c:v>-0.05120877553036</c:v>
                </c:pt>
                <c:pt idx="799">
                  <c:v>-0.0497013754563425</c:v>
                </c:pt>
                <c:pt idx="800">
                  <c:v>-0.0481940883081267</c:v>
                </c:pt>
                <c:pt idx="801">
                  <c:v>-0.0466869106448703</c:v>
                </c:pt>
                <c:pt idx="802">
                  <c:v>-0.0451798390274751</c:v>
                </c:pt>
                <c:pt idx="803">
                  <c:v>-0.0436728700185325</c:v>
                </c:pt>
                <c:pt idx="804">
                  <c:v>-0.0421660001822677</c:v>
                </c:pt>
                <c:pt idx="805">
                  <c:v>-0.0406592260844853</c:v>
                </c:pt>
                <c:pt idx="806">
                  <c:v>-0.0391525442925134</c:v>
                </c:pt>
                <c:pt idx="807">
                  <c:v>-0.0376459513751493</c:v>
                </c:pt>
                <c:pt idx="808">
                  <c:v>-0.0361394439026045</c:v>
                </c:pt>
                <c:pt idx="809">
                  <c:v>-0.0346330184464493</c:v>
                </c:pt>
                <c:pt idx="810">
                  <c:v>-0.0331266715795588</c:v>
                </c:pt>
                <c:pt idx="811">
                  <c:v>-0.0316203998760574</c:v>
                </c:pt>
                <c:pt idx="812">
                  <c:v>-0.0301141999112649</c:v>
                </c:pt>
                <c:pt idx="813">
                  <c:v>-0.0286080682616406</c:v>
                </c:pt>
                <c:pt idx="814">
                  <c:v>-0.0271020015047303</c:v>
                </c:pt>
                <c:pt idx="815">
                  <c:v>-0.0255959962191104</c:v>
                </c:pt>
                <c:pt idx="816">
                  <c:v>-0.024090048984334</c:v>
                </c:pt>
                <c:pt idx="817">
                  <c:v>-0.0225841563808765</c:v>
                </c:pt>
                <c:pt idx="818">
                  <c:v>-0.0210783149900808</c:v>
                </c:pt>
                <c:pt idx="819">
                  <c:v>-0.0195725213941032</c:v>
                </c:pt>
                <c:pt idx="820">
                  <c:v>-0.0180667721758586</c:v>
                </c:pt>
                <c:pt idx="821">
                  <c:v>-0.0165610639189672</c:v>
                </c:pt>
                <c:pt idx="822">
                  <c:v>-0.0150553932076985</c:v>
                </c:pt>
                <c:pt idx="823">
                  <c:v>-0.0135497566269188</c:v>
                </c:pt>
                <c:pt idx="824">
                  <c:v>-0.0120441507620356</c:v>
                </c:pt>
                <c:pt idx="825">
                  <c:v>-0.0105385721989441</c:v>
                </c:pt>
                <c:pt idx="826">
                  <c:v>-0.00903301752397294</c:v>
                </c:pt>
                <c:pt idx="827">
                  <c:v>-0.00752748332382933</c:v>
                </c:pt>
                <c:pt idx="828">
                  <c:v>-0.006021966185546</c:v>
                </c:pt>
                <c:pt idx="829">
                  <c:v>-0.00451646269642579</c:v>
                </c:pt>
                <c:pt idx="830">
                  <c:v>-0.00301096944398869</c:v>
                </c:pt>
                <c:pt idx="831">
                  <c:v>-0.00150548301591654</c:v>
                </c:pt>
                <c:pt idx="832">
                  <c:v>0.0</c:v>
                </c:pt>
                <c:pt idx="833">
                  <c:v>0.00150548301591668</c:v>
                </c:pt>
                <c:pt idx="834">
                  <c:v>0.00301096944398855</c:v>
                </c:pt>
                <c:pt idx="835">
                  <c:v>0.00451646269642579</c:v>
                </c:pt>
                <c:pt idx="836">
                  <c:v>0.006021966185546</c:v>
                </c:pt>
                <c:pt idx="837">
                  <c:v>0.00752748332382947</c:v>
                </c:pt>
                <c:pt idx="838">
                  <c:v>0.0090330175239728</c:v>
                </c:pt>
                <c:pt idx="839">
                  <c:v>0.0105385721989441</c:v>
                </c:pt>
                <c:pt idx="840">
                  <c:v>0.0120441507620356</c:v>
                </c:pt>
                <c:pt idx="841">
                  <c:v>0.0135497566269186</c:v>
                </c:pt>
                <c:pt idx="842">
                  <c:v>0.0150553932076985</c:v>
                </c:pt>
                <c:pt idx="843">
                  <c:v>0.0165610639189672</c:v>
                </c:pt>
                <c:pt idx="844">
                  <c:v>0.0180667721758588</c:v>
                </c:pt>
                <c:pt idx="845">
                  <c:v>0.019572521394103</c:v>
                </c:pt>
                <c:pt idx="846">
                  <c:v>0.0210783149900808</c:v>
                </c:pt>
                <c:pt idx="847">
                  <c:v>0.0225841563808765</c:v>
                </c:pt>
                <c:pt idx="848">
                  <c:v>0.0240900489843341</c:v>
                </c:pt>
                <c:pt idx="849">
                  <c:v>0.0255959962191103</c:v>
                </c:pt>
                <c:pt idx="850">
                  <c:v>0.0271020015047303</c:v>
                </c:pt>
                <c:pt idx="851">
                  <c:v>0.0286080682616407</c:v>
                </c:pt>
                <c:pt idx="852">
                  <c:v>0.0301141999112647</c:v>
                </c:pt>
                <c:pt idx="853">
                  <c:v>0.0316203998760574</c:v>
                </c:pt>
                <c:pt idx="854">
                  <c:v>0.0331266715795588</c:v>
                </c:pt>
                <c:pt idx="855">
                  <c:v>0.0346330184464494</c:v>
                </c:pt>
                <c:pt idx="856">
                  <c:v>0.0361394439026044</c:v>
                </c:pt>
                <c:pt idx="857">
                  <c:v>0.0376459513751493</c:v>
                </c:pt>
                <c:pt idx="858">
                  <c:v>0.0391525442925134</c:v>
                </c:pt>
                <c:pt idx="859">
                  <c:v>0.0406592260844852</c:v>
                </c:pt>
                <c:pt idx="860">
                  <c:v>0.0421660001822677</c:v>
                </c:pt>
                <c:pt idx="861">
                  <c:v>0.0436728700185325</c:v>
                </c:pt>
                <c:pt idx="862">
                  <c:v>0.0451798390274752</c:v>
                </c:pt>
                <c:pt idx="863">
                  <c:v>0.0466869106448702</c:v>
                </c:pt>
                <c:pt idx="864">
                  <c:v>0.0481940883081267</c:v>
                </c:pt>
                <c:pt idx="865">
                  <c:v>0.0497013754563425</c:v>
                </c:pt>
                <c:pt idx="866">
                  <c:v>0.0512087755303602</c:v>
                </c:pt>
                <c:pt idx="867">
                  <c:v>0.0527162919728218</c:v>
                </c:pt>
                <c:pt idx="868">
                  <c:v>0.0542239282282257</c:v>
                </c:pt>
                <c:pt idx="869">
                  <c:v>0.0557316877429799</c:v>
                </c:pt>
                <c:pt idx="870">
                  <c:v>0.0572395739654587</c:v>
                </c:pt>
                <c:pt idx="871">
                  <c:v>0.0587475903460593</c:v>
                </c:pt>
                <c:pt idx="872">
                  <c:v>0.0602557403372554</c:v>
                </c:pt>
                <c:pt idx="873">
                  <c:v>0.0617640273936547</c:v>
                </c:pt>
                <c:pt idx="874">
                  <c:v>0.0632724549720537</c:v>
                </c:pt>
                <c:pt idx="875">
                  <c:v>0.0647810265314952</c:v>
                </c:pt>
                <c:pt idx="876">
                  <c:v>0.0662897455333222</c:v>
                </c:pt>
                <c:pt idx="877">
                  <c:v>0.0677986154412356</c:v>
                </c:pt>
                <c:pt idx="878">
                  <c:v>0.0693076397213506</c:v>
                </c:pt>
                <c:pt idx="879">
                  <c:v>0.0708168218422521</c:v>
                </c:pt>
                <c:pt idx="880">
                  <c:v>0.0723261652750515</c:v>
                </c:pt>
                <c:pt idx="881">
                  <c:v>0.0738356734934434</c:v>
                </c:pt>
                <c:pt idx="882">
                  <c:v>0.075345349973763</c:v>
                </c:pt>
                <c:pt idx="883">
                  <c:v>0.0768551981950415</c:v>
                </c:pt>
                <c:pt idx="884">
                  <c:v>0.0783652216390637</c:v>
                </c:pt>
                <c:pt idx="885">
                  <c:v>0.0798754237904251</c:v>
                </c:pt>
                <c:pt idx="886">
                  <c:v>0.0813858081365893</c:v>
                </c:pt>
                <c:pt idx="887">
                  <c:v>0.0828963781679446</c:v>
                </c:pt>
                <c:pt idx="888">
                  <c:v>0.0844071373778614</c:v>
                </c:pt>
                <c:pt idx="889">
                  <c:v>0.0859180892627508</c:v>
                </c:pt>
                <c:pt idx="890">
                  <c:v>0.0874292373221207</c:v>
                </c:pt>
                <c:pt idx="891">
                  <c:v>0.0889405850586346</c:v>
                </c:pt>
                <c:pt idx="892">
                  <c:v>0.0904521359781687</c:v>
                </c:pt>
                <c:pt idx="893">
                  <c:v>0.0919638935898715</c:v>
                </c:pt>
                <c:pt idx="894">
                  <c:v>0.09347586140622</c:v>
                </c:pt>
                <c:pt idx="895">
                  <c:v>0.0949880429430788</c:v>
                </c:pt>
                <c:pt idx="896">
                  <c:v>0.0965004417197596</c:v>
                </c:pt>
                <c:pt idx="897">
                  <c:v>0.0980130612590777</c:v>
                </c:pt>
                <c:pt idx="898">
                  <c:v>0.0995259050874127</c:v>
                </c:pt>
                <c:pt idx="899">
                  <c:v>0.101038976734766</c:v>
                </c:pt>
                <c:pt idx="900">
                  <c:v>0.102552279734821</c:v>
                </c:pt>
                <c:pt idx="901">
                  <c:v>0.104065817625001</c:v>
                </c:pt>
                <c:pt idx="902">
                  <c:v>0.10557959394653</c:v>
                </c:pt>
                <c:pt idx="903">
                  <c:v>0.10709361224449</c:v>
                </c:pt>
                <c:pt idx="904">
                  <c:v>0.108607876067886</c:v>
                </c:pt>
                <c:pt idx="905">
                  <c:v>0.110122388969697</c:v>
                </c:pt>
                <c:pt idx="906">
                  <c:v>0.111637154506945</c:v>
                </c:pt>
                <c:pt idx="907">
                  <c:v>0.113152176240749</c:v>
                </c:pt>
                <c:pt idx="908">
                  <c:v>0.114667457736388</c:v>
                </c:pt>
                <c:pt idx="909">
                  <c:v>0.116183002563362</c:v>
                </c:pt>
                <c:pt idx="910">
                  <c:v>0.117698814295451</c:v>
                </c:pt>
                <c:pt idx="911">
                  <c:v>0.119214896510778</c:v>
                </c:pt>
                <c:pt idx="912">
                  <c:v>0.120731252791867</c:v>
                </c:pt>
                <c:pt idx="913">
                  <c:v>0.122247886725707</c:v>
                </c:pt>
                <c:pt idx="914">
                  <c:v>0.123764801903813</c:v>
                </c:pt>
                <c:pt idx="915">
                  <c:v>0.125282001922288</c:v>
                </c:pt>
                <c:pt idx="916">
                  <c:v>0.126799490381882</c:v>
                </c:pt>
                <c:pt idx="917">
                  <c:v>0.128317270888057</c:v>
                </c:pt>
                <c:pt idx="918">
                  <c:v>0.12983534705105</c:v>
                </c:pt>
                <c:pt idx="919">
                  <c:v>0.131353722485931</c:v>
                </c:pt>
                <c:pt idx="920">
                  <c:v>0.132872400812672</c:v>
                </c:pt>
                <c:pt idx="921">
                  <c:v>0.134391385656202</c:v>
                </c:pt>
                <c:pt idx="922">
                  <c:v>0.13591068064648</c:v>
                </c:pt>
                <c:pt idx="923">
                  <c:v>0.137430289418549</c:v>
                </c:pt>
                <c:pt idx="924">
                  <c:v>0.138950215612604</c:v>
                </c:pt>
                <c:pt idx="925">
                  <c:v>0.140470462874056</c:v>
                </c:pt>
                <c:pt idx="926">
                  <c:v>0.141991034853595</c:v>
                </c:pt>
                <c:pt idx="927">
                  <c:v>0.143511935207253</c:v>
                </c:pt>
                <c:pt idx="928">
                  <c:v>0.145033167596471</c:v>
                </c:pt>
                <c:pt idx="929">
                  <c:v>0.146554735688162</c:v>
                </c:pt>
                <c:pt idx="930">
                  <c:v>0.148076643154778</c:v>
                </c:pt>
                <c:pt idx="931">
                  <c:v>0.149598893674371</c:v>
                </c:pt>
                <c:pt idx="932">
                  <c:v>0.151121490930662</c:v>
                </c:pt>
                <c:pt idx="933">
                  <c:v>0.152644438613106</c:v>
                </c:pt>
                <c:pt idx="934">
                  <c:v>0.154167740416956</c:v>
                </c:pt>
                <c:pt idx="935">
                  <c:v>0.155691400043332</c:v>
                </c:pt>
                <c:pt idx="936">
                  <c:v>0.157215421199286</c:v>
                </c:pt>
                <c:pt idx="937">
                  <c:v>0.158739807597868</c:v>
                </c:pt>
                <c:pt idx="938">
                  <c:v>0.160264562958193</c:v>
                </c:pt>
                <c:pt idx="939">
                  <c:v>0.16178969100551</c:v>
                </c:pt>
                <c:pt idx="940">
                  <c:v>0.163315195471269</c:v>
                </c:pt>
                <c:pt idx="941">
                  <c:v>0.164841080093185</c:v>
                </c:pt>
                <c:pt idx="942">
                  <c:v>0.166367348615311</c:v>
                </c:pt>
                <c:pt idx="943">
                  <c:v>0.167894004788105</c:v>
                </c:pt>
                <c:pt idx="944">
                  <c:v>0.169421052368497</c:v>
                </c:pt>
                <c:pt idx="945">
                  <c:v>0.170948495119957</c:v>
                </c:pt>
                <c:pt idx="946">
                  <c:v>0.172476336812569</c:v>
                </c:pt>
                <c:pt idx="947">
                  <c:v>0.174004581223095</c:v>
                </c:pt>
                <c:pt idx="948">
                  <c:v>0.175533232135049</c:v>
                </c:pt>
                <c:pt idx="949">
                  <c:v>0.177062293338762</c:v>
                </c:pt>
                <c:pt idx="950">
                  <c:v>0.178591768631459</c:v>
                </c:pt>
                <c:pt idx="951">
                  <c:v>0.180121661817324</c:v>
                </c:pt>
                <c:pt idx="952">
                  <c:v>0.181651976707573</c:v>
                </c:pt>
                <c:pt idx="953">
                  <c:v>0.183182717120526</c:v>
                </c:pt>
                <c:pt idx="954">
                  <c:v>0.184713886881679</c:v>
                </c:pt>
                <c:pt idx="955">
                  <c:v>0.186245489823773</c:v>
                </c:pt>
                <c:pt idx="956">
                  <c:v>0.187777529786868</c:v>
                </c:pt>
                <c:pt idx="957">
                  <c:v>0.189310010618417</c:v>
                </c:pt>
                <c:pt idx="958">
                  <c:v>0.190842936173338</c:v>
                </c:pt>
                <c:pt idx="959">
                  <c:v>0.192376310314085</c:v>
                </c:pt>
                <c:pt idx="960">
                  <c:v>0.193910136910724</c:v>
                </c:pt>
                <c:pt idx="961">
                  <c:v>0.195444419841008</c:v>
                </c:pt>
                <c:pt idx="962">
                  <c:v>0.196979162990447</c:v>
                </c:pt>
                <c:pt idx="963">
                  <c:v>0.198514370252387</c:v>
                </c:pt>
                <c:pt idx="964">
                  <c:v>0.200050045528083</c:v>
                </c:pt>
                <c:pt idx="965">
                  <c:v>0.201586192726774</c:v>
                </c:pt>
                <c:pt idx="966">
                  <c:v>0.203122815765759</c:v>
                </c:pt>
                <c:pt idx="967">
                  <c:v>0.204659918570476</c:v>
                </c:pt>
                <c:pt idx="968">
                  <c:v>0.206197505074573</c:v>
                </c:pt>
                <c:pt idx="969">
                  <c:v>0.207735579219988</c:v>
                </c:pt>
                <c:pt idx="970">
                  <c:v>0.209274144957027</c:v>
                </c:pt>
                <c:pt idx="971">
                  <c:v>0.210813206244439</c:v>
                </c:pt>
                <c:pt idx="972">
                  <c:v>0.212352767049498</c:v>
                </c:pt>
                <c:pt idx="973">
                  <c:v>0.213892831348077</c:v>
                </c:pt>
                <c:pt idx="974">
                  <c:v>0.215433403124728</c:v>
                </c:pt>
                <c:pt idx="975">
                  <c:v>0.216974486372762</c:v>
                </c:pt>
                <c:pt idx="976">
                  <c:v>0.21851608509433</c:v>
                </c:pt>
                <c:pt idx="977">
                  <c:v>0.220058203300501</c:v>
                </c:pt>
                <c:pt idx="978">
                  <c:v>0.22160084501134</c:v>
                </c:pt>
                <c:pt idx="979">
                  <c:v>0.223144014255996</c:v>
                </c:pt>
                <c:pt idx="980">
                  <c:v>0.224687715072775</c:v>
                </c:pt>
                <c:pt idx="981">
                  <c:v>0.226231951509228</c:v>
                </c:pt>
                <c:pt idx="982">
                  <c:v>0.227776727622228</c:v>
                </c:pt>
                <c:pt idx="983">
                  <c:v>0.229322047478059</c:v>
                </c:pt>
                <c:pt idx="984">
                  <c:v>0.230867915152491</c:v>
                </c:pt>
                <c:pt idx="985">
                  <c:v>0.232414334730871</c:v>
                </c:pt>
                <c:pt idx="986">
                  <c:v>0.233961310308202</c:v>
                </c:pt>
                <c:pt idx="987">
                  <c:v>0.235508845989228</c:v>
                </c:pt>
                <c:pt idx="988">
                  <c:v>0.237056945888522</c:v>
                </c:pt>
                <c:pt idx="989">
                  <c:v>0.238605614130566</c:v>
                </c:pt>
                <c:pt idx="990">
                  <c:v>0.240154854849843</c:v>
                </c:pt>
                <c:pt idx="991">
                  <c:v>0.241704672190917</c:v>
                </c:pt>
                <c:pt idx="992">
                  <c:v>0.243255070308524</c:v>
                </c:pt>
                <c:pt idx="993">
                  <c:v>0.244806053367657</c:v>
                </c:pt>
                <c:pt idx="994">
                  <c:v>0.246357625543656</c:v>
                </c:pt>
                <c:pt idx="995">
                  <c:v>0.247909791022292</c:v>
                </c:pt>
                <c:pt idx="996">
                  <c:v>0.249462553999862</c:v>
                </c:pt>
                <c:pt idx="997">
                  <c:v>0.251015918683272</c:v>
                </c:pt>
                <c:pt idx="998">
                  <c:v>0.252569889290128</c:v>
                </c:pt>
                <c:pt idx="999">
                  <c:v>0.254124470048831</c:v>
                </c:pt>
                <c:pt idx="1000">
                  <c:v>0.255679665198661</c:v>
                </c:pt>
                <c:pt idx="1001">
                  <c:v>0.257235478989874</c:v>
                </c:pt>
                <c:pt idx="1002">
                  <c:v>0.258791915683788</c:v>
                </c:pt>
                <c:pt idx="1003">
                  <c:v>0.260348979552881</c:v>
                </c:pt>
                <c:pt idx="1004">
                  <c:v>0.261906674880882</c:v>
                </c:pt>
                <c:pt idx="1005">
                  <c:v>0.263465005962862</c:v>
                </c:pt>
                <c:pt idx="1006">
                  <c:v>0.26502397710533</c:v>
                </c:pt>
                <c:pt idx="1007">
                  <c:v>0.266583592626327</c:v>
                </c:pt>
                <c:pt idx="1008">
                  <c:v>0.268143856855525</c:v>
                </c:pt>
                <c:pt idx="1009">
                  <c:v>0.269704774134315</c:v>
                </c:pt>
                <c:pt idx="1010">
                  <c:v>0.271266348815909</c:v>
                </c:pt>
                <c:pt idx="1011">
                  <c:v>0.272828585265435</c:v>
                </c:pt>
                <c:pt idx="1012">
                  <c:v>0.274391487860037</c:v>
                </c:pt>
                <c:pt idx="1013">
                  <c:v>0.275955060988967</c:v>
                </c:pt>
                <c:pt idx="1014">
                  <c:v>0.27751930905369</c:v>
                </c:pt>
                <c:pt idx="1015">
                  <c:v>0.279084236467981</c:v>
                </c:pt>
                <c:pt idx="1016">
                  <c:v>0.280649847658022</c:v>
                </c:pt>
                <c:pt idx="1017">
                  <c:v>0.282216147062508</c:v>
                </c:pt>
                <c:pt idx="1018">
                  <c:v>0.283783139132744</c:v>
                </c:pt>
                <c:pt idx="1019">
                  <c:v>0.285350828332747</c:v>
                </c:pt>
                <c:pt idx="1020">
                  <c:v>0.28691921913935</c:v>
                </c:pt>
                <c:pt idx="1021">
                  <c:v>0.288488316042306</c:v>
                </c:pt>
                <c:pt idx="1022">
                  <c:v>0.290058123544388</c:v>
                </c:pt>
                <c:pt idx="1023">
                  <c:v>0.291628646161496</c:v>
                </c:pt>
                <c:pt idx="1024">
                  <c:v>0.293199888422761</c:v>
                </c:pt>
                <c:pt idx="1025">
                  <c:v>0.294771854870653</c:v>
                </c:pt>
                <c:pt idx="1026">
                  <c:v>0.296344550061084</c:v>
                </c:pt>
                <c:pt idx="1027">
                  <c:v>0.297917978563517</c:v>
                </c:pt>
                <c:pt idx="1028">
                  <c:v>0.299492144961072</c:v>
                </c:pt>
                <c:pt idx="1029">
                  <c:v>0.30106705385064</c:v>
                </c:pt>
                <c:pt idx="1030">
                  <c:v>0.302642709842984</c:v>
                </c:pt>
                <c:pt idx="1031">
                  <c:v>0.304219117562854</c:v>
                </c:pt>
                <c:pt idx="1032">
                  <c:v>0.305796281649097</c:v>
                </c:pt>
                <c:pt idx="1033">
                  <c:v>0.307374206754769</c:v>
                </c:pt>
                <c:pt idx="1034">
                  <c:v>0.308952897547244</c:v>
                </c:pt>
                <c:pt idx="1035">
                  <c:v>0.31053235870833</c:v>
                </c:pt>
                <c:pt idx="1036">
                  <c:v>0.312112594934381</c:v>
                </c:pt>
                <c:pt idx="1037">
                  <c:v>0.313693610936414</c:v>
                </c:pt>
                <c:pt idx="1038">
                  <c:v>0.315275411440219</c:v>
                </c:pt>
                <c:pt idx="1039">
                  <c:v>0.316858001186479</c:v>
                </c:pt>
                <c:pt idx="1040">
                  <c:v>0.318441384930886</c:v>
                </c:pt>
                <c:pt idx="1041">
                  <c:v>0.320025567444258</c:v>
                </c:pt>
                <c:pt idx="1042">
                  <c:v>0.321610553512658</c:v>
                </c:pt>
                <c:pt idx="1043">
                  <c:v>0.323196347937511</c:v>
                </c:pt>
                <c:pt idx="1044">
                  <c:v>0.324782955535727</c:v>
                </c:pt>
                <c:pt idx="1045">
                  <c:v>0.326370381139819</c:v>
                </c:pt>
                <c:pt idx="1046">
                  <c:v>0.327958629598025</c:v>
                </c:pt>
                <c:pt idx="1047">
                  <c:v>0.329547705774435</c:v>
                </c:pt>
                <c:pt idx="1048">
                  <c:v>0.331137614549106</c:v>
                </c:pt>
                <c:pt idx="1049">
                  <c:v>0.332728360818192</c:v>
                </c:pt>
                <c:pt idx="1050">
                  <c:v>0.33431994949407</c:v>
                </c:pt>
                <c:pt idx="1051">
                  <c:v>0.335912385505461</c:v>
                </c:pt>
                <c:pt idx="1052">
                  <c:v>0.33750567379756</c:v>
                </c:pt>
                <c:pt idx="1053">
                  <c:v>0.339099819332163</c:v>
                </c:pt>
                <c:pt idx="1054">
                  <c:v>0.340694827087795</c:v>
                </c:pt>
                <c:pt idx="1055">
                  <c:v>0.342290702059843</c:v>
                </c:pt>
                <c:pt idx="1056">
                  <c:v>0.343887449260679</c:v>
                </c:pt>
                <c:pt idx="1057">
                  <c:v>0.345485073719798</c:v>
                </c:pt>
                <c:pt idx="1058">
                  <c:v>0.347083580483951</c:v>
                </c:pt>
                <c:pt idx="1059">
                  <c:v>0.348682974617271</c:v>
                </c:pt>
                <c:pt idx="1060">
                  <c:v>0.350283261201415</c:v>
                </c:pt>
                <c:pt idx="1061">
                  <c:v>0.351884445335693</c:v>
                </c:pt>
                <c:pt idx="1062">
                  <c:v>0.35348653213721</c:v>
                </c:pt>
                <c:pt idx="1063">
                  <c:v>0.355089526740999</c:v>
                </c:pt>
                <c:pt idx="1064">
                  <c:v>0.35669343430016</c:v>
                </c:pt>
                <c:pt idx="1065">
                  <c:v>0.358298259986</c:v>
                </c:pt>
                <c:pt idx="1066">
                  <c:v>0.359904008988175</c:v>
                </c:pt>
                <c:pt idx="1067">
                  <c:v>0.361510686514825</c:v>
                </c:pt>
                <c:pt idx="1068">
                  <c:v>0.363118297792725</c:v>
                </c:pt>
                <c:pt idx="1069">
                  <c:v>0.364726848067421</c:v>
                </c:pt>
                <c:pt idx="1070">
                  <c:v>0.366336342603378</c:v>
                </c:pt>
                <c:pt idx="1071">
                  <c:v>0.367946786684125</c:v>
                </c:pt>
                <c:pt idx="1072">
                  <c:v>0.369558185612402</c:v>
                </c:pt>
                <c:pt idx="1073">
                  <c:v>0.371170544710307</c:v>
                </c:pt>
                <c:pt idx="1074">
                  <c:v>0.372783869319444</c:v>
                </c:pt>
                <c:pt idx="1075">
                  <c:v>0.374398164801075</c:v>
                </c:pt>
                <c:pt idx="1076">
                  <c:v>0.376013436536271</c:v>
                </c:pt>
                <c:pt idx="1077">
                  <c:v>0.377629689926061</c:v>
                </c:pt>
                <c:pt idx="1078">
                  <c:v>0.37924693039159</c:v>
                </c:pt>
                <c:pt idx="1079">
                  <c:v>0.380865163374269</c:v>
                </c:pt>
                <c:pt idx="1080">
                  <c:v>0.382484394335936</c:v>
                </c:pt>
                <c:pt idx="1081">
                  <c:v>0.384104628759008</c:v>
                </c:pt>
                <c:pt idx="1082">
                  <c:v>0.385725872146642</c:v>
                </c:pt>
                <c:pt idx="1083">
                  <c:v>0.387348130022893</c:v>
                </c:pt>
                <c:pt idx="1084">
                  <c:v>0.388971407932876</c:v>
                </c:pt>
                <c:pt idx="1085">
                  <c:v>0.390595711442928</c:v>
                </c:pt>
                <c:pt idx="1086">
                  <c:v>0.392221046140768</c:v>
                </c:pt>
                <c:pt idx="1087">
                  <c:v>0.393847417635666</c:v>
                </c:pt>
                <c:pt idx="1088">
                  <c:v>0.395474831558606</c:v>
                </c:pt>
                <c:pt idx="1089">
                  <c:v>0.397103293562453</c:v>
                </c:pt>
                <c:pt idx="1090">
                  <c:v>0.398732809322122</c:v>
                </c:pt>
                <c:pt idx="1091">
                  <c:v>0.400363384534748</c:v>
                </c:pt>
                <c:pt idx="1092">
                  <c:v>0.401995024919857</c:v>
                </c:pt>
                <c:pt idx="1093">
                  <c:v>0.403627736219537</c:v>
                </c:pt>
                <c:pt idx="1094">
                  <c:v>0.405261524198613</c:v>
                </c:pt>
                <c:pt idx="1095">
                  <c:v>0.406896394644822</c:v>
                </c:pt>
                <c:pt idx="1096">
                  <c:v>0.408532353368989</c:v>
                </c:pt>
                <c:pt idx="1097">
                  <c:v>0.410169406205208</c:v>
                </c:pt>
                <c:pt idx="1098">
                  <c:v>0.411807559011015</c:v>
                </c:pt>
                <c:pt idx="1099">
                  <c:v>0.413446817667574</c:v>
                </c:pt>
                <c:pt idx="1100">
                  <c:v>0.41508718807986</c:v>
                </c:pt>
                <c:pt idx="1101">
                  <c:v>0.416728676176839</c:v>
                </c:pt>
                <c:pt idx="1102">
                  <c:v>0.418371287911654</c:v>
                </c:pt>
                <c:pt idx="1103">
                  <c:v>0.420015029261816</c:v>
                </c:pt>
                <c:pt idx="1104">
                  <c:v>0.421659906229387</c:v>
                </c:pt>
                <c:pt idx="1105">
                  <c:v>0.423305924841172</c:v>
                </c:pt>
                <c:pt idx="1106">
                  <c:v>0.424953091148913</c:v>
                </c:pt>
                <c:pt idx="1107">
                  <c:v>0.426601411229476</c:v>
                </c:pt>
                <c:pt idx="1108">
                  <c:v>0.428250891185053</c:v>
                </c:pt>
                <c:pt idx="1109">
                  <c:v>0.429901537143352</c:v>
                </c:pt>
                <c:pt idx="1110">
                  <c:v>0.431553355257798</c:v>
                </c:pt>
                <c:pt idx="1111">
                  <c:v>0.433206351707732</c:v>
                </c:pt>
                <c:pt idx="1112">
                  <c:v>0.434860532698613</c:v>
                </c:pt>
                <c:pt idx="1113">
                  <c:v>0.436515904462219</c:v>
                </c:pt>
                <c:pt idx="1114">
                  <c:v>0.438172473256853</c:v>
                </c:pt>
                <c:pt idx="1115">
                  <c:v>0.439830245367547</c:v>
                </c:pt>
                <c:pt idx="1116">
                  <c:v>0.441489227106275</c:v>
                </c:pt>
                <c:pt idx="1117">
                  <c:v>0.443149424812157</c:v>
                </c:pt>
                <c:pt idx="1118">
                  <c:v>0.444810844851676</c:v>
                </c:pt>
                <c:pt idx="1119">
                  <c:v>0.446473493618887</c:v>
                </c:pt>
                <c:pt idx="1120">
                  <c:v>0.448137377535634</c:v>
                </c:pt>
                <c:pt idx="1121">
                  <c:v>0.449802503051766</c:v>
                </c:pt>
                <c:pt idx="1122">
                  <c:v>0.451468876645359</c:v>
                </c:pt>
                <c:pt idx="1123">
                  <c:v>0.453136504822933</c:v>
                </c:pt>
                <c:pt idx="1124">
                  <c:v>0.454805394119678</c:v>
                </c:pt>
                <c:pt idx="1125">
                  <c:v>0.456475551099674</c:v>
                </c:pt>
                <c:pt idx="1126">
                  <c:v>0.458146982356124</c:v>
                </c:pt>
                <c:pt idx="1127">
                  <c:v>0.459819694511576</c:v>
                </c:pt>
                <c:pt idx="1128">
                  <c:v>0.461493694218159</c:v>
                </c:pt>
                <c:pt idx="1129">
                  <c:v>0.46316898815781</c:v>
                </c:pt>
                <c:pt idx="1130">
                  <c:v>0.464845583042515</c:v>
                </c:pt>
                <c:pt idx="1131">
                  <c:v>0.46652348561454</c:v>
                </c:pt>
                <c:pt idx="1132">
                  <c:v>0.468202702646673</c:v>
                </c:pt>
                <c:pt idx="1133">
                  <c:v>0.469883240942462</c:v>
                </c:pt>
                <c:pt idx="1134">
                  <c:v>0.471565107336462</c:v>
                </c:pt>
                <c:pt idx="1135">
                  <c:v>0.473248308694475</c:v>
                </c:pt>
                <c:pt idx="1136">
                  <c:v>0.474932851913801</c:v>
                </c:pt>
                <c:pt idx="1137">
                  <c:v>0.476618743923487</c:v>
                </c:pt>
                <c:pt idx="1138">
                  <c:v>0.478305991684578</c:v>
                </c:pt>
                <c:pt idx="1139">
                  <c:v>0.479994602190368</c:v>
                </c:pt>
                <c:pt idx="1140">
                  <c:v>0.481684582466662</c:v>
                </c:pt>
                <c:pt idx="1141">
                  <c:v>0.483375939572031</c:v>
                </c:pt>
                <c:pt idx="1142">
                  <c:v>0.485068680598072</c:v>
                </c:pt>
                <c:pt idx="1143">
                  <c:v>0.486762812669673</c:v>
                </c:pt>
                <c:pt idx="1144">
                  <c:v>0.488458342945279</c:v>
                </c:pt>
                <c:pt idx="1145">
                  <c:v>0.490155278617157</c:v>
                </c:pt>
                <c:pt idx="1146">
                  <c:v>0.491853626911669</c:v>
                </c:pt>
                <c:pt idx="1147">
                  <c:v>0.493553395089545</c:v>
                </c:pt>
                <c:pt idx="1148">
                  <c:v>0.495254590446157</c:v>
                </c:pt>
                <c:pt idx="1149">
                  <c:v>0.496957220311795</c:v>
                </c:pt>
                <c:pt idx="1150">
                  <c:v>0.498661292051953</c:v>
                </c:pt>
                <c:pt idx="1151">
                  <c:v>0.500366813067607</c:v>
                </c:pt>
                <c:pt idx="1152">
                  <c:v>0.502073790795501</c:v>
                </c:pt>
                <c:pt idx="1153">
                  <c:v>0.503782232708438</c:v>
                </c:pt>
                <c:pt idx="1154">
                  <c:v>0.50549214631557</c:v>
                </c:pt>
                <c:pt idx="1155">
                  <c:v>0.507203539162688</c:v>
                </c:pt>
                <c:pt idx="1156">
                  <c:v>0.508916418832523</c:v>
                </c:pt>
                <c:pt idx="1157">
                  <c:v>0.510630792945044</c:v>
                </c:pt>
                <c:pt idx="1158">
                  <c:v>0.512346669157757</c:v>
                </c:pt>
                <c:pt idx="1159">
                  <c:v>0.514064055166013</c:v>
                </c:pt>
                <c:pt idx="1160">
                  <c:v>0.515782958703315</c:v>
                </c:pt>
                <c:pt idx="1161">
                  <c:v>0.517503387541626</c:v>
                </c:pt>
                <c:pt idx="1162">
                  <c:v>0.519225349491686</c:v>
                </c:pt>
                <c:pt idx="1163">
                  <c:v>0.520948852403325</c:v>
                </c:pt>
                <c:pt idx="1164">
                  <c:v>0.522673904165785</c:v>
                </c:pt>
                <c:pt idx="1165">
                  <c:v>0.524400512708041</c:v>
                </c:pt>
                <c:pt idx="1166">
                  <c:v>0.526128685999126</c:v>
                </c:pt>
                <c:pt idx="1167">
                  <c:v>0.527858432048462</c:v>
                </c:pt>
                <c:pt idx="1168">
                  <c:v>0.529589758906188</c:v>
                </c:pt>
                <c:pt idx="1169">
                  <c:v>0.531322674663498</c:v>
                </c:pt>
                <c:pt idx="1170">
                  <c:v>0.533057187452978</c:v>
                </c:pt>
                <c:pt idx="1171">
                  <c:v>0.534793305448948</c:v>
                </c:pt>
                <c:pt idx="1172">
                  <c:v>0.536531036867804</c:v>
                </c:pt>
                <c:pt idx="1173">
                  <c:v>0.53827038996837</c:v>
                </c:pt>
                <c:pt idx="1174">
                  <c:v>0.540011373052246</c:v>
                </c:pt>
                <c:pt idx="1175">
                  <c:v>0.541753994464166</c:v>
                </c:pt>
                <c:pt idx="1176">
                  <c:v>0.543498262592354</c:v>
                </c:pt>
                <c:pt idx="1177">
                  <c:v>0.545244185868884</c:v>
                </c:pt>
                <c:pt idx="1178">
                  <c:v>0.546991772770051</c:v>
                </c:pt>
                <c:pt idx="1179">
                  <c:v>0.548741031816735</c:v>
                </c:pt>
                <c:pt idx="1180">
                  <c:v>0.550491971574774</c:v>
                </c:pt>
                <c:pt idx="1181">
                  <c:v>0.552244600655343</c:v>
                </c:pt>
                <c:pt idx="1182">
                  <c:v>0.553998927715331</c:v>
                </c:pt>
                <c:pt idx="1183">
                  <c:v>0.555754961457726</c:v>
                </c:pt>
                <c:pt idx="1184">
                  <c:v>0.557512710632004</c:v>
                </c:pt>
                <c:pt idx="1185">
                  <c:v>0.559272184034516</c:v>
                </c:pt>
                <c:pt idx="1186">
                  <c:v>0.561033390508889</c:v>
                </c:pt>
                <c:pt idx="1187">
                  <c:v>0.56279633894642</c:v>
                </c:pt>
                <c:pt idx="1188">
                  <c:v>0.564561038286482</c:v>
                </c:pt>
                <c:pt idx="1189">
                  <c:v>0.566327497516933</c:v>
                </c:pt>
                <c:pt idx="1190">
                  <c:v>0.568095725674521</c:v>
                </c:pt>
                <c:pt idx="1191">
                  <c:v>0.569865731845309</c:v>
                </c:pt>
                <c:pt idx="1192">
                  <c:v>0.571637525165086</c:v>
                </c:pt>
                <c:pt idx="1193">
                  <c:v>0.573411114819795</c:v>
                </c:pt>
                <c:pt idx="1194">
                  <c:v>0.575186510045962</c:v>
                </c:pt>
                <c:pt idx="1195">
                  <c:v>0.576963720131127</c:v>
                </c:pt>
                <c:pt idx="1196">
                  <c:v>0.578742754414283</c:v>
                </c:pt>
                <c:pt idx="1197">
                  <c:v>0.580523622286316</c:v>
                </c:pt>
                <c:pt idx="1198">
                  <c:v>0.582306333190451</c:v>
                </c:pt>
                <c:pt idx="1199">
                  <c:v>0.584090896622703</c:v>
                </c:pt>
                <c:pt idx="1200">
                  <c:v>0.585877322132335</c:v>
                </c:pt>
                <c:pt idx="1201">
                  <c:v>0.587665619322314</c:v>
                </c:pt>
                <c:pt idx="1202">
                  <c:v>0.589455797849778</c:v>
                </c:pt>
                <c:pt idx="1203">
                  <c:v>0.591247867426508</c:v>
                </c:pt>
                <c:pt idx="1204">
                  <c:v>0.593041837819397</c:v>
                </c:pt>
                <c:pt idx="1205">
                  <c:v>0.594837718850934</c:v>
                </c:pt>
                <c:pt idx="1206">
                  <c:v>0.59663552039969</c:v>
                </c:pt>
                <c:pt idx="1207">
                  <c:v>0.5984352524008</c:v>
                </c:pt>
                <c:pt idx="1208">
                  <c:v>0.600236924846467</c:v>
                </c:pt>
                <c:pt idx="1209">
                  <c:v>0.602040547786458</c:v>
                </c:pt>
                <c:pt idx="1210">
                  <c:v>0.603846131328607</c:v>
                </c:pt>
                <c:pt idx="1211">
                  <c:v>0.60565368563933</c:v>
                </c:pt>
                <c:pt idx="1212">
                  <c:v>0.607463220944139</c:v>
                </c:pt>
                <c:pt idx="1213">
                  <c:v>0.609274747528163</c:v>
                </c:pt>
                <c:pt idx="1214">
                  <c:v>0.611088275736678</c:v>
                </c:pt>
                <c:pt idx="1215">
                  <c:v>0.612903815975636</c:v>
                </c:pt>
                <c:pt idx="1216">
                  <c:v>0.614721378712206</c:v>
                </c:pt>
                <c:pt idx="1217">
                  <c:v>0.616540974475319</c:v>
                </c:pt>
                <c:pt idx="1218">
                  <c:v>0.618362613856217</c:v>
                </c:pt>
                <c:pt idx="1219">
                  <c:v>0.620186307509006</c:v>
                </c:pt>
                <c:pt idx="1220">
                  <c:v>0.622012066151227</c:v>
                </c:pt>
                <c:pt idx="1221">
                  <c:v>0.623839900564414</c:v>
                </c:pt>
                <c:pt idx="1222">
                  <c:v>0.625669821594675</c:v>
                </c:pt>
                <c:pt idx="1223">
                  <c:v>0.627501840153272</c:v>
                </c:pt>
                <c:pt idx="1224">
                  <c:v>0.629335967217205</c:v>
                </c:pt>
                <c:pt idx="1225">
                  <c:v>0.631172213829809</c:v>
                </c:pt>
                <c:pt idx="1226">
                  <c:v>0.633010591101353</c:v>
                </c:pt>
                <c:pt idx="1227">
                  <c:v>0.634851110209644</c:v>
                </c:pt>
                <c:pt idx="1228">
                  <c:v>0.636693782400645</c:v>
                </c:pt>
                <c:pt idx="1229">
                  <c:v>0.638538618989092</c:v>
                </c:pt>
                <c:pt idx="1230">
                  <c:v>0.640385631359122</c:v>
                </c:pt>
                <c:pt idx="1231">
                  <c:v>0.642234830964907</c:v>
                </c:pt>
                <c:pt idx="1232">
                  <c:v>0.644086229331294</c:v>
                </c:pt>
                <c:pt idx="1233">
                  <c:v>0.645939838054454</c:v>
                </c:pt>
                <c:pt idx="1234">
                  <c:v>0.64779566880254</c:v>
                </c:pt>
                <c:pt idx="1235">
                  <c:v>0.649653733316346</c:v>
                </c:pt>
                <c:pt idx="1236">
                  <c:v>0.651514043409978</c:v>
                </c:pt>
                <c:pt idx="1237">
                  <c:v>0.653376610971535</c:v>
                </c:pt>
                <c:pt idx="1238">
                  <c:v>0.65524144796379</c:v>
                </c:pt>
                <c:pt idx="1239">
                  <c:v>0.657108566424889</c:v>
                </c:pt>
                <c:pt idx="1240">
                  <c:v>0.658977978469045</c:v>
                </c:pt>
                <c:pt idx="1241">
                  <c:v>0.660849696287254</c:v>
                </c:pt>
                <c:pt idx="1242">
                  <c:v>0.662723732148008</c:v>
                </c:pt>
                <c:pt idx="1243">
                  <c:v>0.664600098398026</c:v>
                </c:pt>
                <c:pt idx="1244">
                  <c:v>0.666478807462978</c:v>
                </c:pt>
                <c:pt idx="1245">
                  <c:v>0.668359871848238</c:v>
                </c:pt>
                <c:pt idx="1246">
                  <c:v>0.67024330413963</c:v>
                </c:pt>
                <c:pt idx="1247">
                  <c:v>0.672129117004185</c:v>
                </c:pt>
                <c:pt idx="1248">
                  <c:v>0.674017323190916</c:v>
                </c:pt>
                <c:pt idx="1249">
                  <c:v>0.67590793553159</c:v>
                </c:pt>
                <c:pt idx="1250">
                  <c:v>0.677800966941517</c:v>
                </c:pt>
                <c:pt idx="1251">
                  <c:v>0.679696430420343</c:v>
                </c:pt>
                <c:pt idx="1252">
                  <c:v>0.681594339052862</c:v>
                </c:pt>
                <c:pt idx="1253">
                  <c:v>0.683494706009819</c:v>
                </c:pt>
                <c:pt idx="1254">
                  <c:v>0.685397544548743</c:v>
                </c:pt>
                <c:pt idx="1255">
                  <c:v>0.68730286801478</c:v>
                </c:pt>
                <c:pt idx="1256">
                  <c:v>0.689210689841532</c:v>
                </c:pt>
                <c:pt idx="1257">
                  <c:v>0.691121023551916</c:v>
                </c:pt>
                <c:pt idx="1258">
                  <c:v>0.693033882759021</c:v>
                </c:pt>
                <c:pt idx="1259">
                  <c:v>0.694949281166991</c:v>
                </c:pt>
                <c:pt idx="1260">
                  <c:v>0.696867232571902</c:v>
                </c:pt>
                <c:pt idx="1261">
                  <c:v>0.698787750862661</c:v>
                </c:pt>
                <c:pt idx="1262">
                  <c:v>0.700710850021911</c:v>
                </c:pt>
                <c:pt idx="1263">
                  <c:v>0.70263654412695</c:v>
                </c:pt>
                <c:pt idx="1264">
                  <c:v>0.704564847350651</c:v>
                </c:pt>
                <c:pt idx="1265">
                  <c:v>0.706495773962414</c:v>
                </c:pt>
                <c:pt idx="1266">
                  <c:v>0.708429338329104</c:v>
                </c:pt>
                <c:pt idx="1267">
                  <c:v>0.710365554916023</c:v>
                </c:pt>
                <c:pt idx="1268">
                  <c:v>0.712304438287878</c:v>
                </c:pt>
                <c:pt idx="1269">
                  <c:v>0.714246003109767</c:v>
                </c:pt>
                <c:pt idx="1270">
                  <c:v>0.716190264148184</c:v>
                </c:pt>
                <c:pt idx="1271">
                  <c:v>0.718137236272016</c:v>
                </c:pt>
                <c:pt idx="1272">
                  <c:v>0.720086934453582</c:v>
                </c:pt>
                <c:pt idx="1273">
                  <c:v>0.722039373769655</c:v>
                </c:pt>
                <c:pt idx="1274">
                  <c:v>0.723994569402515</c:v>
                </c:pt>
                <c:pt idx="1275">
                  <c:v>0.725952536641014</c:v>
                </c:pt>
                <c:pt idx="1276">
                  <c:v>0.727913290881645</c:v>
                </c:pt>
                <c:pt idx="1277">
                  <c:v>0.72987684762963</c:v>
                </c:pt>
                <c:pt idx="1278">
                  <c:v>0.731843222500028</c:v>
                </c:pt>
                <c:pt idx="1279">
                  <c:v>0.733812431218844</c:v>
                </c:pt>
                <c:pt idx="1280">
                  <c:v>0.735784489624161</c:v>
                </c:pt>
                <c:pt idx="1281">
                  <c:v>0.737759413667281</c:v>
                </c:pt>
                <c:pt idx="1282">
                  <c:v>0.73973721941389</c:v>
                </c:pt>
                <c:pt idx="1283">
                  <c:v>0.741717923045223</c:v>
                </c:pt>
                <c:pt idx="1284">
                  <c:v>0.743701540859259</c:v>
                </c:pt>
                <c:pt idx="1285">
                  <c:v>0.745688089271918</c:v>
                </c:pt>
                <c:pt idx="1286">
                  <c:v>0.747677584818283</c:v>
                </c:pt>
                <c:pt idx="1287">
                  <c:v>0.749670044153835</c:v>
                </c:pt>
                <c:pt idx="1288">
                  <c:v>0.751665484055703</c:v>
                </c:pt>
                <c:pt idx="1289">
                  <c:v>0.753663921423923</c:v>
                </c:pt>
                <c:pt idx="1290">
                  <c:v>0.755665373282734</c:v>
                </c:pt>
                <c:pt idx="1291">
                  <c:v>0.757669856781864</c:v>
                </c:pt>
                <c:pt idx="1292">
                  <c:v>0.759677389197858</c:v>
                </c:pt>
                <c:pt idx="1293">
                  <c:v>0.7616879879354</c:v>
                </c:pt>
                <c:pt idx="1294">
                  <c:v>0.763701670528674</c:v>
                </c:pt>
                <c:pt idx="1295">
                  <c:v>0.765718454642725</c:v>
                </c:pt>
                <c:pt idx="1296">
                  <c:v>0.767738358074852</c:v>
                </c:pt>
                <c:pt idx="1297">
                  <c:v>0.769761398756009</c:v>
                </c:pt>
                <c:pt idx="1298">
                  <c:v>0.771787594752227</c:v>
                </c:pt>
                <c:pt idx="1299">
                  <c:v>0.773816964266064</c:v>
                </c:pt>
                <c:pt idx="1300">
                  <c:v>0.775849525638055</c:v>
                </c:pt>
                <c:pt idx="1301">
                  <c:v>0.777885297348206</c:v>
                </c:pt>
                <c:pt idx="1302">
                  <c:v>0.779924298017486</c:v>
                </c:pt>
                <c:pt idx="1303">
                  <c:v>0.781966546409352</c:v>
                </c:pt>
                <c:pt idx="1304">
                  <c:v>0.78401206143129</c:v>
                </c:pt>
                <c:pt idx="1305">
                  <c:v>0.786060862136377</c:v>
                </c:pt>
                <c:pt idx="1306">
                  <c:v>0.788112967724864</c:v>
                </c:pt>
                <c:pt idx="1307">
                  <c:v>0.790168397545786</c:v>
                </c:pt>
                <c:pt idx="1308">
                  <c:v>0.792227171098582</c:v>
                </c:pt>
                <c:pt idx="1309">
                  <c:v>0.794289308034748</c:v>
                </c:pt>
                <c:pt idx="1310">
                  <c:v>0.79635482815951</c:v>
                </c:pt>
                <c:pt idx="1311">
                  <c:v>0.798423751433518</c:v>
                </c:pt>
                <c:pt idx="1312">
                  <c:v>0.800496097974559</c:v>
                </c:pt>
                <c:pt idx="1313">
                  <c:v>0.80257188805931</c:v>
                </c:pt>
                <c:pt idx="1314">
                  <c:v>0.804651142125092</c:v>
                </c:pt>
                <c:pt idx="1315">
                  <c:v>0.80673388077167</c:v>
                </c:pt>
                <c:pt idx="1316">
                  <c:v>0.808820124763063</c:v>
                </c:pt>
                <c:pt idx="1317">
                  <c:v>0.81090989502939</c:v>
                </c:pt>
                <c:pt idx="1318">
                  <c:v>0.813003212668727</c:v>
                </c:pt>
                <c:pt idx="1319">
                  <c:v>0.815100098949013</c:v>
                </c:pt>
                <c:pt idx="1320">
                  <c:v>0.817200575309962</c:v>
                </c:pt>
                <c:pt idx="1321">
                  <c:v>0.819304663365008</c:v>
                </c:pt>
                <c:pt idx="1322">
                  <c:v>0.821412384903289</c:v>
                </c:pt>
                <c:pt idx="1323">
                  <c:v>0.823523761891636</c:v>
                </c:pt>
                <c:pt idx="1324">
                  <c:v>0.825638816476615</c:v>
                </c:pt>
                <c:pt idx="1325">
                  <c:v>0.827757570986589</c:v>
                </c:pt>
                <c:pt idx="1326">
                  <c:v>0.829880047933794</c:v>
                </c:pt>
                <c:pt idx="1327">
                  <c:v>0.832006270016473</c:v>
                </c:pt>
                <c:pt idx="1328">
                  <c:v>0.834136260121019</c:v>
                </c:pt>
                <c:pt idx="1329">
                  <c:v>0.83627004132416</c:v>
                </c:pt>
                <c:pt idx="1330">
                  <c:v>0.83840763689517</c:v>
                </c:pt>
                <c:pt idx="1331">
                  <c:v>0.840549070298117</c:v>
                </c:pt>
                <c:pt idx="1332">
                  <c:v>0.842694365194145</c:v>
                </c:pt>
                <c:pt idx="1333">
                  <c:v>0.84484354544377</c:v>
                </c:pt>
                <c:pt idx="1334">
                  <c:v>0.846996635109247</c:v>
                </c:pt>
                <c:pt idx="1335">
                  <c:v>0.849153658456941</c:v>
                </c:pt>
                <c:pt idx="1336">
                  <c:v>0.851314639959736</c:v>
                </c:pt>
                <c:pt idx="1337">
                  <c:v>0.853479604299497</c:v>
                </c:pt>
                <c:pt idx="1338">
                  <c:v>0.855648576369555</c:v>
                </c:pt>
                <c:pt idx="1339">
                  <c:v>0.857821581277231</c:v>
                </c:pt>
                <c:pt idx="1340">
                  <c:v>0.859998644346402</c:v>
                </c:pt>
                <c:pt idx="1341">
                  <c:v>0.862179791120092</c:v>
                </c:pt>
                <c:pt idx="1342">
                  <c:v>0.864365047363133</c:v>
                </c:pt>
                <c:pt idx="1343">
                  <c:v>0.866554439064826</c:v>
                </c:pt>
                <c:pt idx="1344">
                  <c:v>0.868747992441674</c:v>
                </c:pt>
                <c:pt idx="1345">
                  <c:v>0.870945733940141</c:v>
                </c:pt>
                <c:pt idx="1346">
                  <c:v>0.873147690239456</c:v>
                </c:pt>
                <c:pt idx="1347">
                  <c:v>0.875353888254466</c:v>
                </c:pt>
                <c:pt idx="1348">
                  <c:v>0.87756435513852</c:v>
                </c:pt>
                <c:pt idx="1349">
                  <c:v>0.879779118286417</c:v>
                </c:pt>
                <c:pt idx="1350">
                  <c:v>0.881998205337371</c:v>
                </c:pt>
                <c:pt idx="1351">
                  <c:v>0.884221644178061</c:v>
                </c:pt>
                <c:pt idx="1352">
                  <c:v>0.886449462945683</c:v>
                </c:pt>
                <c:pt idx="1353">
                  <c:v>0.888681690031091</c:v>
                </c:pt>
                <c:pt idx="1354">
                  <c:v>0.890918354081961</c:v>
                </c:pt>
                <c:pt idx="1355">
                  <c:v>0.893159484006015</c:v>
                </c:pt>
                <c:pt idx="1356">
                  <c:v>0.89540510897429</c:v>
                </c:pt>
                <c:pt idx="1357">
                  <c:v>0.897655258424468</c:v>
                </c:pt>
                <c:pt idx="1358">
                  <c:v>0.899909962064257</c:v>
                </c:pt>
                <c:pt idx="1359">
                  <c:v>0.90216924987481</c:v>
                </c:pt>
                <c:pt idx="1360">
                  <c:v>0.904433152114218</c:v>
                </c:pt>
                <c:pt idx="1361">
                  <c:v>0.906701699321052</c:v>
                </c:pt>
                <c:pt idx="1362">
                  <c:v>0.908974922317965</c:v>
                </c:pt>
                <c:pt idx="1363">
                  <c:v>0.911252852215341</c:v>
                </c:pt>
                <c:pt idx="1364">
                  <c:v>0.913535520415012</c:v>
                </c:pt>
                <c:pt idx="1365">
                  <c:v>0.915822958614047</c:v>
                </c:pt>
                <c:pt idx="1366">
                  <c:v>0.918115198808573</c:v>
                </c:pt>
                <c:pt idx="1367">
                  <c:v>0.920412273297687</c:v>
                </c:pt>
                <c:pt idx="1368">
                  <c:v>0.922714214687416</c:v>
                </c:pt>
                <c:pt idx="1369">
                  <c:v>0.92502105589475</c:v>
                </c:pt>
                <c:pt idx="1370">
                  <c:v>0.927332830151733</c:v>
                </c:pt>
                <c:pt idx="1371">
                  <c:v>0.92964957100964</c:v>
                </c:pt>
                <c:pt idx="1372">
                  <c:v>0.931971312343191</c:v>
                </c:pt>
                <c:pt idx="1373">
                  <c:v>0.934298088354876</c:v>
                </c:pt>
                <c:pt idx="1374">
                  <c:v>0.93662993357932</c:v>
                </c:pt>
                <c:pt idx="1375">
                  <c:v>0.938966882887738</c:v>
                </c:pt>
                <c:pt idx="1376">
                  <c:v>0.941308971492455</c:v>
                </c:pt>
                <c:pt idx="1377">
                  <c:v>0.943656234951513</c:v>
                </c:pt>
                <c:pt idx="1378">
                  <c:v>0.946008709173353</c:v>
                </c:pt>
                <c:pt idx="1379">
                  <c:v>0.948366430421566</c:v>
                </c:pt>
                <c:pt idx="1380">
                  <c:v>0.950729435319741</c:v>
                </c:pt>
                <c:pt idx="1381">
                  <c:v>0.953097760856389</c:v>
                </c:pt>
                <c:pt idx="1382">
                  <c:v>0.955471444389956</c:v>
                </c:pt>
                <c:pt idx="1383">
                  <c:v>0.957850523653907</c:v>
                </c:pt>
                <c:pt idx="1384">
                  <c:v>0.96023503676192</c:v>
                </c:pt>
                <c:pt idx="1385">
                  <c:v>0.96262502221316</c:v>
                </c:pt>
                <c:pt idx="1386">
                  <c:v>0.965020518897646</c:v>
                </c:pt>
                <c:pt idx="1387">
                  <c:v>0.967421566101701</c:v>
                </c:pt>
                <c:pt idx="1388">
                  <c:v>0.969828203513529</c:v>
                </c:pt>
                <c:pt idx="1389">
                  <c:v>0.972240471228852</c:v>
                </c:pt>
                <c:pt idx="1390">
                  <c:v>0.974658409756678</c:v>
                </c:pt>
                <c:pt idx="1391">
                  <c:v>0.977082060025152</c:v>
                </c:pt>
                <c:pt idx="1392">
                  <c:v>0.979511463387512</c:v>
                </c:pt>
                <c:pt idx="1393">
                  <c:v>0.981946661628184</c:v>
                </c:pt>
                <c:pt idx="1394">
                  <c:v>0.984387696968932</c:v>
                </c:pt>
                <c:pt idx="1395">
                  <c:v>0.986834612075161</c:v>
                </c:pt>
                <c:pt idx="1396">
                  <c:v>0.989287450062326</c:v>
                </c:pt>
                <c:pt idx="1397">
                  <c:v>0.99174625450244</c:v>
                </c:pt>
                <c:pt idx="1398">
                  <c:v>0.994211069430731</c:v>
                </c:pt>
                <c:pt idx="1399">
                  <c:v>0.996681939352387</c:v>
                </c:pt>
                <c:pt idx="1400">
                  <c:v>0.999158909249457</c:v>
                </c:pt>
                <c:pt idx="1401">
                  <c:v>1.001642024587846</c:v>
                </c:pt>
                <c:pt idx="1402">
                  <c:v>1.004131331324485</c:v>
                </c:pt>
                <c:pt idx="1403">
                  <c:v>1.006626875914583</c:v>
                </c:pt>
                <c:pt idx="1404">
                  <c:v>1.009128705319059</c:v>
                </c:pt>
                <c:pt idx="1405">
                  <c:v>1.011636867012076</c:v>
                </c:pt>
                <c:pt idx="1406">
                  <c:v>1.014151408988739</c:v>
                </c:pt>
                <c:pt idx="1407">
                  <c:v>1.016672379772954</c:v>
                </c:pt>
                <c:pt idx="1408">
                  <c:v>1.019199828425391</c:v>
                </c:pt>
                <c:pt idx="1409">
                  <c:v>1.021733804551646</c:v>
                </c:pt>
                <c:pt idx="1410">
                  <c:v>1.024274358310509</c:v>
                </c:pt>
                <c:pt idx="1411">
                  <c:v>1.026821540422451</c:v>
                </c:pt>
                <c:pt idx="1412">
                  <c:v>1.029375402178226</c:v>
                </c:pt>
                <c:pt idx="1413">
                  <c:v>1.031935995447654</c:v>
                </c:pt>
                <c:pt idx="1414">
                  <c:v>1.034503372688595</c:v>
                </c:pt>
                <c:pt idx="1415">
                  <c:v>1.037077586956046</c:v>
                </c:pt>
                <c:pt idx="1416">
                  <c:v>1.039658691911504</c:v>
                </c:pt>
                <c:pt idx="1417">
                  <c:v>1.042246741832408</c:v>
                </c:pt>
                <c:pt idx="1418">
                  <c:v>1.044841791621843</c:v>
                </c:pt>
                <c:pt idx="1419">
                  <c:v>1.047443896818411</c:v>
                </c:pt>
                <c:pt idx="1420">
                  <c:v>1.050053113606304</c:v>
                </c:pt>
                <c:pt idx="1421">
                  <c:v>1.052669498825568</c:v>
                </c:pt>
                <c:pt idx="1422">
                  <c:v>1.055293109982585</c:v>
                </c:pt>
                <c:pt idx="1423">
                  <c:v>1.057924005260761</c:v>
                </c:pt>
                <c:pt idx="1424">
                  <c:v>1.060562243531426</c:v>
                </c:pt>
                <c:pt idx="1425">
                  <c:v>1.063207884364967</c:v>
                </c:pt>
                <c:pt idx="1426">
                  <c:v>1.06586098804218</c:v>
                </c:pt>
                <c:pt idx="1427">
                  <c:v>1.068521615565855</c:v>
                </c:pt>
                <c:pt idx="1428">
                  <c:v>1.071189828672602</c:v>
                </c:pt>
                <c:pt idx="1429">
                  <c:v>1.073865689844925</c:v>
                </c:pt>
                <c:pt idx="1430">
                  <c:v>1.076549262323535</c:v>
                </c:pt>
                <c:pt idx="1431">
                  <c:v>1.079240610119934</c:v>
                </c:pt>
                <c:pt idx="1432">
                  <c:v>1.081939798029254</c:v>
                </c:pt>
                <c:pt idx="1433">
                  <c:v>1.084646891643367</c:v>
                </c:pt>
                <c:pt idx="1434">
                  <c:v>1.087361957364275</c:v>
                </c:pt>
                <c:pt idx="1435">
                  <c:v>1.090085062417782</c:v>
                </c:pt>
                <c:pt idx="1436">
                  <c:v>1.092816274867459</c:v>
                </c:pt>
                <c:pt idx="1437">
                  <c:v>1.095555663628902</c:v>
                </c:pt>
                <c:pt idx="1438">
                  <c:v>1.098303298484309</c:v>
                </c:pt>
                <c:pt idx="1439">
                  <c:v>1.101059250097359</c:v>
                </c:pt>
                <c:pt idx="1440">
                  <c:v>1.103823590028419</c:v>
                </c:pt>
                <c:pt idx="1441">
                  <c:v>1.106596390750088</c:v>
                </c:pt>
                <c:pt idx="1442">
                  <c:v>1.109377725663068</c:v>
                </c:pt>
                <c:pt idx="1443">
                  <c:v>1.1121676691124</c:v>
                </c:pt>
                <c:pt idx="1444">
                  <c:v>1.114966296404044</c:v>
                </c:pt>
                <c:pt idx="1445">
                  <c:v>1.117773683821837</c:v>
                </c:pt>
                <c:pt idx="1446">
                  <c:v>1.120589908644825</c:v>
                </c:pt>
                <c:pt idx="1447">
                  <c:v>1.123415049164985</c:v>
                </c:pt>
                <c:pt idx="1448">
                  <c:v>1.12624918470534</c:v>
                </c:pt>
                <c:pt idx="1449">
                  <c:v>1.129092395638492</c:v>
                </c:pt>
                <c:pt idx="1450">
                  <c:v>1.131944763405573</c:v>
                </c:pt>
                <c:pt idx="1451">
                  <c:v>1.134806370535624</c:v>
                </c:pt>
                <c:pt idx="1452">
                  <c:v>1.137677300665421</c:v>
                </c:pt>
                <c:pt idx="1453">
                  <c:v>1.140557638559762</c:v>
                </c:pt>
                <c:pt idx="1454">
                  <c:v>1.143447470132217</c:v>
                </c:pt>
                <c:pt idx="1455">
                  <c:v>1.146346882466364</c:v>
                </c:pt>
                <c:pt idx="1456">
                  <c:v>1.149255963837518</c:v>
                </c:pt>
                <c:pt idx="1457">
                  <c:v>1.152174803734977</c:v>
                </c:pt>
                <c:pt idx="1458">
                  <c:v>1.155103492884786</c:v>
                </c:pt>
                <c:pt idx="1459">
                  <c:v>1.158042123273038</c:v>
                </c:pt>
                <c:pt idx="1460">
                  <c:v>1.160990788169746</c:v>
                </c:pt>
                <c:pt idx="1461">
                  <c:v>1.163949582153265</c:v>
                </c:pt>
                <c:pt idx="1462">
                  <c:v>1.166918601135318</c:v>
                </c:pt>
                <c:pt idx="1463">
                  <c:v>1.169897942386618</c:v>
                </c:pt>
                <c:pt idx="1464">
                  <c:v>1.172887704563118</c:v>
                </c:pt>
                <c:pt idx="1465">
                  <c:v>1.175887987732899</c:v>
                </c:pt>
                <c:pt idx="1466">
                  <c:v>1.178898893403717</c:v>
                </c:pt>
                <c:pt idx="1467">
                  <c:v>1.181920524551234</c:v>
                </c:pt>
                <c:pt idx="1468">
                  <c:v>1.184952985647944</c:v>
                </c:pt>
                <c:pt idx="1469">
                  <c:v>1.187996382692821</c:v>
                </c:pt>
                <c:pt idx="1470">
                  <c:v>1.191050823241716</c:v>
                </c:pt>
                <c:pt idx="1471">
                  <c:v>1.194116416438506</c:v>
                </c:pt>
                <c:pt idx="1472">
                  <c:v>1.197193273047046</c:v>
                </c:pt>
                <c:pt idx="1473">
                  <c:v>1.200281505483924</c:v>
                </c:pt>
                <c:pt idx="1474">
                  <c:v>1.203381227852055</c:v>
                </c:pt>
                <c:pt idx="1475">
                  <c:v>1.206492555975148</c:v>
                </c:pt>
                <c:pt idx="1476">
                  <c:v>1.209615607433046</c:v>
                </c:pt>
                <c:pt idx="1477">
                  <c:v>1.212750501598008</c:v>
                </c:pt>
                <c:pt idx="1478">
                  <c:v>1.215897359671908</c:v>
                </c:pt>
                <c:pt idx="1479">
                  <c:v>1.21905630472445</c:v>
                </c:pt>
                <c:pt idx="1480">
                  <c:v>1.222227461732352</c:v>
                </c:pt>
                <c:pt idx="1481">
                  <c:v>1.225410957619598</c:v>
                </c:pt>
                <c:pt idx="1482">
                  <c:v>1.228606921298756</c:v>
                </c:pt>
                <c:pt idx="1483">
                  <c:v>1.231815483713405</c:v>
                </c:pt>
                <c:pt idx="1484">
                  <c:v>1.235036777881705</c:v>
                </c:pt>
                <c:pt idx="1485">
                  <c:v>1.238270938941152</c:v>
                </c:pt>
                <c:pt idx="1486">
                  <c:v>1.241518104194559</c:v>
                </c:pt>
                <c:pt idx="1487">
                  <c:v>1.244778413157289</c:v>
                </c:pt>
                <c:pt idx="1488">
                  <c:v>1.248052007605801</c:v>
                </c:pt>
                <c:pt idx="1489">
                  <c:v>1.251339031627536</c:v>
                </c:pt>
                <c:pt idx="1490">
                  <c:v>1.254639631672214</c:v>
                </c:pt>
                <c:pt idx="1491">
                  <c:v>1.257953956604537</c:v>
                </c:pt>
                <c:pt idx="1492">
                  <c:v>1.261282157758418</c:v>
                </c:pt>
                <c:pt idx="1493">
                  <c:v>1.26462438899273</c:v>
                </c:pt>
                <c:pt idx="1494">
                  <c:v>1.267980806748651</c:v>
                </c:pt>
                <c:pt idx="1495">
                  <c:v>1.271351570108655</c:v>
                </c:pt>
                <c:pt idx="1496">
                  <c:v>1.274736840857222</c:v>
                </c:pt>
                <c:pt idx="1497">
                  <c:v>1.278136783543303</c:v>
                </c:pt>
                <c:pt idx="1498">
                  <c:v>1.281551565544601</c:v>
                </c:pt>
                <c:pt idx="1499">
                  <c:v>1.28498135713378</c:v>
                </c:pt>
                <c:pt idx="1500">
                  <c:v>1.288426331546597</c:v>
                </c:pt>
                <c:pt idx="1501">
                  <c:v>1.29188666505209</c:v>
                </c:pt>
                <c:pt idx="1502">
                  <c:v>1.295362537024853</c:v>
                </c:pt>
                <c:pt idx="1503">
                  <c:v>1.298854130019514</c:v>
                </c:pt>
                <c:pt idx="1504">
                  <c:v>1.302361629847443</c:v>
                </c:pt>
                <c:pt idx="1505">
                  <c:v>1.305885225655833</c:v>
                </c:pt>
                <c:pt idx="1506">
                  <c:v>1.309425110009194</c:v>
                </c:pt>
                <c:pt idx="1507">
                  <c:v>1.312981478973374</c:v>
                </c:pt>
                <c:pt idx="1508">
                  <c:v>1.316554532202204</c:v>
                </c:pt>
                <c:pt idx="1509">
                  <c:v>1.320144473026832</c:v>
                </c:pt>
                <c:pt idx="1510">
                  <c:v>1.323751508547914</c:v>
                </c:pt>
                <c:pt idx="1511">
                  <c:v>1.327375849730694</c:v>
                </c:pt>
                <c:pt idx="1512">
                  <c:v>1.331017711503139</c:v>
                </c:pt>
                <c:pt idx="1513">
                  <c:v>1.334677312857238</c:v>
                </c:pt>
                <c:pt idx="1514">
                  <c:v>1.338354876953562</c:v>
                </c:pt>
                <c:pt idx="1515">
                  <c:v>1.342050631229249</c:v>
                </c:pt>
                <c:pt idx="1516">
                  <c:v>1.345764807509514</c:v>
                </c:pt>
                <c:pt idx="1517">
                  <c:v>1.349497642122869</c:v>
                </c:pt>
                <c:pt idx="1518">
                  <c:v>1.353249376020143</c:v>
                </c:pt>
                <c:pt idx="1519">
                  <c:v>1.357020254897516</c:v>
                </c:pt>
                <c:pt idx="1520">
                  <c:v>1.360810529323684</c:v>
                </c:pt>
                <c:pt idx="1521">
                  <c:v>1.36462045487135</c:v>
                </c:pt>
                <c:pt idx="1522">
                  <c:v>1.368450292253207</c:v>
                </c:pt>
                <c:pt idx="1523">
                  <c:v>1.372300307462613</c:v>
                </c:pt>
                <c:pt idx="1524">
                  <c:v>1.376170771919124</c:v>
                </c:pt>
                <c:pt idx="1525">
                  <c:v>1.380061962619134</c:v>
                </c:pt>
                <c:pt idx="1526">
                  <c:v>1.3839741622918</c:v>
                </c:pt>
                <c:pt idx="1527">
                  <c:v>1.387907659560498</c:v>
                </c:pt>
                <c:pt idx="1528">
                  <c:v>1.391862749110035</c:v>
                </c:pt>
                <c:pt idx="1529">
                  <c:v>1.395839731859889</c:v>
                </c:pt>
                <c:pt idx="1530">
                  <c:v>1.399838915143706</c:v>
                </c:pt>
                <c:pt idx="1531">
                  <c:v>1.403860612895366</c:v>
                </c:pt>
                <c:pt idx="1532">
                  <c:v>1.407905145841864</c:v>
                </c:pt>
                <c:pt idx="1533">
                  <c:v>1.411972841703384</c:v>
                </c:pt>
                <c:pt idx="1534">
                  <c:v>1.416064035400792</c:v>
                </c:pt>
                <c:pt idx="1535">
                  <c:v>1.420179069270968</c:v>
                </c:pt>
                <c:pt idx="1536">
                  <c:v>1.42431829329029</c:v>
                </c:pt>
                <c:pt idx="1537">
                  <c:v>1.428482065306667</c:v>
                </c:pt>
                <c:pt idx="1538">
                  <c:v>1.432670751280486</c:v>
                </c:pt>
                <c:pt idx="1539">
                  <c:v>1.436884725534959</c:v>
                </c:pt>
                <c:pt idx="1540">
                  <c:v>1.441124371016209</c:v>
                </c:pt>
                <c:pt idx="1541">
                  <c:v>1.445390079563661</c:v>
                </c:pt>
                <c:pt idx="1542">
                  <c:v>1.449682252191166</c:v>
                </c:pt>
                <c:pt idx="1543">
                  <c:v>1.454001299379403</c:v>
                </c:pt>
                <c:pt idx="1544">
                  <c:v>1.45834764138011</c:v>
                </c:pt>
                <c:pt idx="1545">
                  <c:v>1.462721708532694</c:v>
                </c:pt>
                <c:pt idx="1546">
                  <c:v>1.467123941593894</c:v>
                </c:pt>
                <c:pt idx="1547">
                  <c:v>1.471554792081081</c:v>
                </c:pt>
                <c:pt idx="1548">
                  <c:v>1.476014722629928</c:v>
                </c:pt>
                <c:pt idx="1549">
                  <c:v>1.480504207367165</c:v>
                </c:pt>
                <c:pt idx="1550">
                  <c:v>1.485023732299195</c:v>
                </c:pt>
                <c:pt idx="1551">
                  <c:v>1.489573795717384</c:v>
                </c:pt>
                <c:pt idx="1552">
                  <c:v>1.494154908620905</c:v>
                </c:pt>
                <c:pt idx="1553">
                  <c:v>1.498767595158055</c:v>
                </c:pt>
                <c:pt idx="1554">
                  <c:v>1.503412393087028</c:v>
                </c:pt>
                <c:pt idx="1555">
                  <c:v>1.50808985425719</c:v>
                </c:pt>
                <c:pt idx="1556">
                  <c:v>1.512800545111947</c:v>
                </c:pt>
                <c:pt idx="1557">
                  <c:v>1.517545047214419</c:v>
                </c:pt>
                <c:pt idx="1558">
                  <c:v>1.522323957797145</c:v>
                </c:pt>
                <c:pt idx="1559">
                  <c:v>1.527137890337163</c:v>
                </c:pt>
                <c:pt idx="1560">
                  <c:v>1.531987475157913</c:v>
                </c:pt>
                <c:pt idx="1561">
                  <c:v>1.536873360059449</c:v>
                </c:pt>
                <c:pt idx="1562">
                  <c:v>1.541796210978607</c:v>
                </c:pt>
                <c:pt idx="1563">
                  <c:v>1.546756712680847</c:v>
                </c:pt>
                <c:pt idx="1564">
                  <c:v>1.551755569485626</c:v>
                </c:pt>
                <c:pt idx="1565">
                  <c:v>1.556793506027279</c:v>
                </c:pt>
                <c:pt idx="1566">
                  <c:v>1.561871268053515</c:v>
                </c:pt>
                <c:pt idx="1567">
                  <c:v>1.566989623263803</c:v>
                </c:pt>
                <c:pt idx="1568">
                  <c:v>1.572149362190071</c:v>
                </c:pt>
                <c:pt idx="1569">
                  <c:v>1.577351299122306</c:v>
                </c:pt>
                <c:pt idx="1570">
                  <c:v>1.582596273081861</c:v>
                </c:pt>
                <c:pt idx="1571">
                  <c:v>1.587885148845451</c:v>
                </c:pt>
                <c:pt idx="1572">
                  <c:v>1.59321881802305</c:v>
                </c:pt>
                <c:pt idx="1573">
                  <c:v>1.598598200193166</c:v>
                </c:pt>
                <c:pt idx="1574">
                  <c:v>1.604024244099175</c:v>
                </c:pt>
                <c:pt idx="1575">
                  <c:v>1.609497928910762</c:v>
                </c:pt>
                <c:pt idx="1576">
                  <c:v>1.615020265554747</c:v>
                </c:pt>
                <c:pt idx="1577">
                  <c:v>1.620592298119968</c:v>
                </c:pt>
                <c:pt idx="1578">
                  <c:v>1.626215105341234</c:v>
                </c:pt>
                <c:pt idx="1579">
                  <c:v>1.631889802167777</c:v>
                </c:pt>
                <c:pt idx="1580">
                  <c:v>1.637617541422067</c:v>
                </c:pt>
                <c:pt idx="1581">
                  <c:v>1.643399515555333</c:v>
                </c:pt>
                <c:pt idx="1582">
                  <c:v>1.649236958506665</c:v>
                </c:pt>
                <c:pt idx="1583">
                  <c:v>1.655131147673163</c:v>
                </c:pt>
                <c:pt idx="1584">
                  <c:v>1.661083405999195</c:v>
                </c:pt>
                <c:pt idx="1585">
                  <c:v>1.66709510419358</c:v>
                </c:pt>
                <c:pt idx="1586">
                  <c:v>1.673167663084221</c:v>
                </c:pt>
                <c:pt idx="1587">
                  <c:v>1.679302556120626</c:v>
                </c:pt>
                <c:pt idx="1588">
                  <c:v>1.685501312035591</c:v>
                </c:pt>
                <c:pt idx="1589">
                  <c:v>1.691765517678466</c:v>
                </c:pt>
                <c:pt idx="1590">
                  <c:v>1.69809682103347</c:v>
                </c:pt>
                <c:pt idx="1591">
                  <c:v>1.704496934437808</c:v>
                </c:pt>
                <c:pt idx="1592">
                  <c:v>1.710967638015769</c:v>
                </c:pt>
                <c:pt idx="1593">
                  <c:v>1.717510783346481</c:v>
                </c:pt>
                <c:pt idx="1594">
                  <c:v>1.724128297384772</c:v>
                </c:pt>
                <c:pt idx="1595">
                  <c:v>1.730822186656445</c:v>
                </c:pt>
                <c:pt idx="1596">
                  <c:v>1.737594541751476</c:v>
                </c:pt>
                <c:pt idx="1597">
                  <c:v>1.744447542140968</c:v>
                </c:pt>
                <c:pt idx="1598">
                  <c:v>1.751383461346401</c:v>
                </c:pt>
                <c:pt idx="1599">
                  <c:v>1.758404672492664</c:v>
                </c:pt>
                <c:pt idx="1600">
                  <c:v>1.76551365427975</c:v>
                </c:pt>
                <c:pt idx="1601">
                  <c:v>1.772712997411704</c:v>
                </c:pt>
                <c:pt idx="1602">
                  <c:v>1.78000541152569</c:v>
                </c:pt>
                <c:pt idx="1603">
                  <c:v>1.787393732668774</c:v>
                </c:pt>
                <c:pt idx="1604">
                  <c:v>1.794880931375455</c:v>
                </c:pt>
                <c:pt idx="1605">
                  <c:v>1.802470121405049</c:v>
                </c:pt>
                <c:pt idx="1606">
                  <c:v>1.810164569204931</c:v>
                </c:pt>
                <c:pt idx="1607">
                  <c:v>1.817967704173567</c:v>
                </c:pt>
                <c:pt idx="1608">
                  <c:v>1.825883129806151</c:v>
                </c:pt>
                <c:pt idx="1609">
                  <c:v>1.833914635815914</c:v>
                </c:pt>
                <c:pt idx="1610">
                  <c:v>1.842066211335857</c:v>
                </c:pt>
                <c:pt idx="1611">
                  <c:v>1.850342059319055</c:v>
                </c:pt>
                <c:pt idx="1612">
                  <c:v>1.85874661227107</c:v>
                </c:pt>
                <c:pt idx="1613">
                  <c:v>1.867284549465741</c:v>
                </c:pt>
                <c:pt idx="1614">
                  <c:v>1.875960815816148</c:v>
                </c:pt>
                <c:pt idx="1615">
                  <c:v>1.884780642596221</c:v>
                </c:pt>
                <c:pt idx="1616">
                  <c:v>1.893749570236078</c:v>
                </c:pt>
                <c:pt idx="1617">
                  <c:v>1.902873473446223</c:v>
                </c:pt>
                <c:pt idx="1618">
                  <c:v>1.912158588963311</c:v>
                </c:pt>
                <c:pt idx="1619">
                  <c:v>1.921611546254071</c:v>
                </c:pt>
                <c:pt idx="1620">
                  <c:v>1.931239401565675</c:v>
                </c:pt>
                <c:pt idx="1621">
                  <c:v>1.941049675771875</c:v>
                </c:pt>
                <c:pt idx="1622">
                  <c:v>1.951050396536307</c:v>
                </c:pt>
                <c:pt idx="1623">
                  <c:v>1.961250145400242</c:v>
                </c:pt>
                <c:pt idx="1624">
                  <c:v>1.971658110504344</c:v>
                </c:pt>
                <c:pt idx="1625">
                  <c:v>1.982284145776598</c:v>
                </c:pt>
                <c:pt idx="1626">
                  <c:v>1.993138837566016</c:v>
                </c:pt>
                <c:pt idx="1627">
                  <c:v>2.004233579879819</c:v>
                </c:pt>
                <c:pt idx="1628">
                  <c:v>2.015580659598144</c:v>
                </c:pt>
                <c:pt idx="1629">
                  <c:v>2.027193353303937</c:v>
                </c:pt>
                <c:pt idx="1630">
                  <c:v>2.039086037689233</c:v>
                </c:pt>
                <c:pt idx="1631">
                  <c:v>2.051274315897557</c:v>
                </c:pt>
                <c:pt idx="1632">
                  <c:v>2.063775162656554</c:v>
                </c:pt>
                <c:pt idx="1633">
                  <c:v>2.076607091671357</c:v>
                </c:pt>
                <c:pt idx="1634">
                  <c:v>2.089790349523152</c:v>
                </c:pt>
                <c:pt idx="1635">
                  <c:v>2.10334714129537</c:v>
                </c:pt>
                <c:pt idx="1636">
                  <c:v>2.11730189439502</c:v>
                </c:pt>
                <c:pt idx="1637">
                  <c:v>2.131681568633526</c:v>
                </c:pt>
                <c:pt idx="1638">
                  <c:v>2.146516022696597</c:v>
                </c:pt>
                <c:pt idx="1639">
                  <c:v>2.161838449826571</c:v>
                </c:pt>
                <c:pt idx="1640">
                  <c:v>2.177685899087714</c:v>
                </c:pt>
                <c:pt idx="1641">
                  <c:v>2.194099903302162</c:v>
                </c:pt>
                <c:pt idx="1642">
                  <c:v>2.211127241085328</c:v>
                </c:pt>
                <c:pt idx="1643">
                  <c:v>2.228820869033527</c:v>
                </c:pt>
                <c:pt idx="1644">
                  <c:v>2.247241071992555</c:v>
                </c:pt>
                <c:pt idx="1645">
                  <c:v>2.266456895915575</c:v>
                </c:pt>
                <c:pt idx="1646">
                  <c:v>2.286547951310982</c:v>
                </c:pt>
                <c:pt idx="1647">
                  <c:v>2.307606709113697</c:v>
                </c:pt>
                <c:pt idx="1648">
                  <c:v>2.329741460417345</c:v>
                </c:pt>
                <c:pt idx="1649">
                  <c:v>2.353080185681305</c:v>
                </c:pt>
                <c:pt idx="1650">
                  <c:v>2.37777569240826</c:v>
                </c:pt>
                <c:pt idx="1651">
                  <c:v>2.40401255789377</c:v>
                </c:pt>
                <c:pt idx="1652">
                  <c:v>2.432016699636752</c:v>
                </c:pt>
                <c:pt idx="1653">
                  <c:v>2.462068871130427</c:v>
                </c:pt>
                <c:pt idx="1654">
                  <c:v>2.494524198874767</c:v>
                </c:pt>
                <c:pt idx="1655">
                  <c:v>2.529841344674848</c:v>
                </c:pt>
                <c:pt idx="1656">
                  <c:v>2.568627643028654</c:v>
                </c:pt>
                <c:pt idx="1657">
                  <c:v>2.611712082277218</c:v>
                </c:pt>
                <c:pt idx="1658">
                  <c:v>2.660269806669636</c:v>
                </c:pt>
                <c:pt idx="1659">
                  <c:v>2.716049366587246</c:v>
                </c:pt>
                <c:pt idx="1660">
                  <c:v>2.781825747941742</c:v>
                </c:pt>
                <c:pt idx="1661">
                  <c:v>2.862419215878727</c:v>
                </c:pt>
                <c:pt idx="1662">
                  <c:v>2.967430361729405</c:v>
                </c:pt>
                <c:pt idx="1663">
                  <c:v>3.121094538958213</c:v>
                </c:pt>
                <c:pt idx="1664">
                  <c:v>3.431343031971157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743512"/>
        <c:axId val="2020740616"/>
      </c:scatterChart>
      <c:valAx>
        <c:axId val="2020743512"/>
        <c:scaling>
          <c:orientation val="minMax"/>
          <c:min val="-2.5864638E6"/>
        </c:scaling>
        <c:delete val="0"/>
        <c:axPos val="b"/>
        <c:numFmt formatCode="&quot;$&quot;#,##0_);[Red]\(&quot;$&quot;#,##0\)" sourceLinked="1"/>
        <c:majorTickMark val="out"/>
        <c:minorTickMark val="none"/>
        <c:tickLblPos val="nextTo"/>
        <c:crossAx val="2020740616"/>
        <c:crossesAt val="-3.0"/>
        <c:crossBetween val="midCat"/>
      </c:valAx>
      <c:valAx>
        <c:axId val="2020740616"/>
        <c:scaling>
          <c:orientation val="minMax"/>
          <c:max val="3.0"/>
          <c:min val="-3.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en-US"/>
                  <a:t>Z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207435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and Amount of Awards Funded </a:t>
            </a:r>
          </a:p>
          <a:p>
            <a:pPr>
              <a:defRPr/>
            </a:pPr>
            <a:r>
              <a:rPr lang="en-US"/>
              <a:t>by the Gates Foundation</a:t>
            </a:r>
            <a:r>
              <a:rPr lang="en-US" baseline="0"/>
              <a:t> 1999 - 2014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199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Sheet1!$M$11:$AB$11</c:f>
              <c:numCache>
                <c:formatCode>General</c:formatCode>
                <c:ptCount val="16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</c:numCache>
            </c:numRef>
          </c:cat>
          <c:val>
            <c:numRef>
              <c:f>Sheet1!$M$12:$AB$12</c:f>
              <c:numCache>
                <c:formatCode>#,##0</c:formatCode>
                <c:ptCount val="16"/>
                <c:pt idx="0" formatCode="General">
                  <c:v>349615.0</c:v>
                </c:pt>
                <c:pt idx="1">
                  <c:v>2.62781334E8</c:v>
                </c:pt>
                <c:pt idx="2">
                  <c:v>1.68523084E8</c:v>
                </c:pt>
                <c:pt idx="3">
                  <c:v>1.2613549E8</c:v>
                </c:pt>
                <c:pt idx="4">
                  <c:v>3.86100294E8</c:v>
                </c:pt>
                <c:pt idx="5">
                  <c:v>1.23964573E8</c:v>
                </c:pt>
                <c:pt idx="6">
                  <c:v>2.14277469E8</c:v>
                </c:pt>
                <c:pt idx="7">
                  <c:v>2.61102205E8</c:v>
                </c:pt>
                <c:pt idx="8">
                  <c:v>1.82247148E8</c:v>
                </c:pt>
                <c:pt idx="9">
                  <c:v>1.35307454E8</c:v>
                </c:pt>
                <c:pt idx="10">
                  <c:v>4.3419696E8</c:v>
                </c:pt>
                <c:pt idx="11">
                  <c:v>1.98302065E8</c:v>
                </c:pt>
                <c:pt idx="12">
                  <c:v>3.85324735E8</c:v>
                </c:pt>
                <c:pt idx="13" formatCode="&quot;$&quot;#,##0_);[Red]\(&quot;$&quot;#,##0\)">
                  <c:v>1.98585802E8</c:v>
                </c:pt>
                <c:pt idx="14">
                  <c:v>2.89324595E8</c:v>
                </c:pt>
                <c:pt idx="15">
                  <c:v>3.286535E7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-2010287352"/>
        <c:axId val="-2010284344"/>
      </c:barChart>
      <c:catAx>
        <c:axId val="-201028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010284344"/>
        <c:crosses val="autoZero"/>
        <c:auto val="0"/>
        <c:lblAlgn val="ctr"/>
        <c:lblOffset val="100"/>
        <c:noMultiLvlLbl val="0"/>
      </c:catAx>
      <c:valAx>
        <c:axId val="-201028434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Funding</a:t>
                </a:r>
                <a:r>
                  <a:rPr lang="en-US" baseline="0"/>
                  <a:t> in Millions of USD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10287352"/>
        <c:crosses val="autoZero"/>
        <c:crossBetween val="between"/>
        <c:dispUnits>
          <c:builtInUnit val="millions"/>
        </c:dispUnits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&amp; Amount of Gates Foundation College-Ready Awards </a:t>
            </a:r>
          </a:p>
          <a:p>
            <a:pPr>
              <a:defRPr/>
            </a:pPr>
            <a:r>
              <a:rPr lang="en-US"/>
              <a:t>2000 - 2014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Sheet1!$M$12</c:f>
              <c:strCache>
                <c:ptCount val="1"/>
                <c:pt idx="0">
                  <c:v>349615</c:v>
                </c:pt>
              </c:strCache>
            </c:strRef>
          </c:tx>
          <c:invertIfNegative val="0"/>
          <c:cat>
            <c:numRef>
              <c:f>Sheet1!$N$11:$AB$11</c:f>
              <c:numCache>
                <c:formatCode>General</c:formatCode>
                <c:ptCount val="15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</c:numCache>
            </c:numRef>
          </c:cat>
          <c:val>
            <c:numRef>
              <c:f>Sheet1!$N$12:$AB$12</c:f>
              <c:numCache>
                <c:formatCode>#,##0</c:formatCode>
                <c:ptCount val="15"/>
                <c:pt idx="0">
                  <c:v>2.62781334E8</c:v>
                </c:pt>
                <c:pt idx="1">
                  <c:v>1.68523084E8</c:v>
                </c:pt>
                <c:pt idx="2">
                  <c:v>1.2613549E8</c:v>
                </c:pt>
                <c:pt idx="3">
                  <c:v>3.86100294E8</c:v>
                </c:pt>
                <c:pt idx="4">
                  <c:v>1.23964573E8</c:v>
                </c:pt>
                <c:pt idx="5">
                  <c:v>2.14277469E8</c:v>
                </c:pt>
                <c:pt idx="6">
                  <c:v>2.61102205E8</c:v>
                </c:pt>
                <c:pt idx="7">
                  <c:v>1.82247148E8</c:v>
                </c:pt>
                <c:pt idx="8">
                  <c:v>1.35307454E8</c:v>
                </c:pt>
                <c:pt idx="9">
                  <c:v>4.3419696E8</c:v>
                </c:pt>
                <c:pt idx="10">
                  <c:v>1.98302065E8</c:v>
                </c:pt>
                <c:pt idx="11">
                  <c:v>3.85324735E8</c:v>
                </c:pt>
                <c:pt idx="12" formatCode="&quot;$&quot;#,##0_);[Red]\(&quot;$&quot;#,##0\)">
                  <c:v>1.98585802E8</c:v>
                </c:pt>
                <c:pt idx="13">
                  <c:v>2.89324595E8</c:v>
                </c:pt>
                <c:pt idx="14">
                  <c:v>3.286535E7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4766248"/>
        <c:axId val="2094313160"/>
      </c:barChart>
      <c:lineChart>
        <c:grouping val="standard"/>
        <c:varyColors val="0"/>
        <c:ser>
          <c:idx val="1"/>
          <c:order val="1"/>
          <c:tx>
            <c:strRef>
              <c:f>Sheet1!$M$13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cat>
            <c:numRef>
              <c:f>Sheet1!$N$11:$AB$11</c:f>
              <c:numCache>
                <c:formatCode>General</c:formatCode>
                <c:ptCount val="15"/>
                <c:pt idx="0">
                  <c:v>2000.0</c:v>
                </c:pt>
                <c:pt idx="1">
                  <c:v>2001.0</c:v>
                </c:pt>
                <c:pt idx="2">
                  <c:v>2002.0</c:v>
                </c:pt>
                <c:pt idx="3">
                  <c:v>2003.0</c:v>
                </c:pt>
                <c:pt idx="4">
                  <c:v>2004.0</c:v>
                </c:pt>
                <c:pt idx="5">
                  <c:v>2005.0</c:v>
                </c:pt>
                <c:pt idx="6">
                  <c:v>2006.0</c:v>
                </c:pt>
                <c:pt idx="7">
                  <c:v>2007.0</c:v>
                </c:pt>
                <c:pt idx="8">
                  <c:v>2008.0</c:v>
                </c:pt>
                <c:pt idx="9">
                  <c:v>2009.0</c:v>
                </c:pt>
                <c:pt idx="10">
                  <c:v>2010.0</c:v>
                </c:pt>
                <c:pt idx="11">
                  <c:v>2011.0</c:v>
                </c:pt>
                <c:pt idx="12">
                  <c:v>2012.0</c:v>
                </c:pt>
                <c:pt idx="13">
                  <c:v>2013.0</c:v>
                </c:pt>
                <c:pt idx="14">
                  <c:v>2014.0</c:v>
                </c:pt>
              </c:numCache>
            </c:numRef>
          </c:cat>
          <c:val>
            <c:numRef>
              <c:f>Sheet1!$N$13:$AB$13</c:f>
              <c:numCache>
                <c:formatCode>General</c:formatCode>
                <c:ptCount val="15"/>
                <c:pt idx="0">
                  <c:v>73.0</c:v>
                </c:pt>
                <c:pt idx="1">
                  <c:v>106.0</c:v>
                </c:pt>
                <c:pt idx="2">
                  <c:v>35.0</c:v>
                </c:pt>
                <c:pt idx="3">
                  <c:v>90.0</c:v>
                </c:pt>
                <c:pt idx="4">
                  <c:v>59.0</c:v>
                </c:pt>
                <c:pt idx="5">
                  <c:v>113.0</c:v>
                </c:pt>
                <c:pt idx="6">
                  <c:v>97.0</c:v>
                </c:pt>
                <c:pt idx="7">
                  <c:v>88.0</c:v>
                </c:pt>
                <c:pt idx="8">
                  <c:v>79.0</c:v>
                </c:pt>
                <c:pt idx="9">
                  <c:v>143.0</c:v>
                </c:pt>
                <c:pt idx="10">
                  <c:v>162.0</c:v>
                </c:pt>
                <c:pt idx="11">
                  <c:v>245.0</c:v>
                </c:pt>
                <c:pt idx="12">
                  <c:v>187.0</c:v>
                </c:pt>
                <c:pt idx="13">
                  <c:v>326.0</c:v>
                </c:pt>
                <c:pt idx="14">
                  <c:v>36.0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81703288"/>
        <c:axId val="-2081666728"/>
      </c:lineChart>
      <c:catAx>
        <c:axId val="2134766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4313160"/>
        <c:crosses val="autoZero"/>
        <c:auto val="0"/>
        <c:lblAlgn val="ctr"/>
        <c:lblOffset val="100"/>
        <c:noMultiLvlLbl val="0"/>
      </c:catAx>
      <c:valAx>
        <c:axId val="20943131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Amount of Funding in USD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134766248"/>
        <c:crosses val="autoZero"/>
        <c:crossBetween val="between"/>
      </c:valAx>
      <c:valAx>
        <c:axId val="-2081666728"/>
        <c:scaling>
          <c:orientation val="minMax"/>
        </c:scaling>
        <c:delete val="0"/>
        <c:axPos val="r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Number of Awards</a:t>
                </a:r>
              </a:p>
            </c:rich>
          </c:tx>
          <c:layout>
            <c:manualLayout>
              <c:xMode val="edge"/>
              <c:yMode val="edge"/>
              <c:x val="0.958512193110107"/>
              <c:y val="0.346763872391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-2081703288"/>
        <c:crosses val="max"/>
        <c:crossBetween val="between"/>
      </c:valAx>
      <c:catAx>
        <c:axId val="-2081703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81666728"/>
        <c:auto val="1"/>
        <c:lblAlgn val="ctr"/>
        <c:lblOffset val="100"/>
        <c:noMultiLvlLbl val="0"/>
      </c:cat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Sheet1!$M$11:$AB$11</c:f>
              <c:numCache>
                <c:formatCode>General</c:formatCode>
                <c:ptCount val="16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</c:numCache>
            </c:numRef>
          </c:cat>
          <c:val>
            <c:numRef>
              <c:f>Sheet1!$M$12:$AB$12</c:f>
              <c:numCache>
                <c:formatCode>#,##0</c:formatCode>
                <c:ptCount val="16"/>
                <c:pt idx="0" formatCode="General">
                  <c:v>349615.0</c:v>
                </c:pt>
                <c:pt idx="1">
                  <c:v>2.62781334E8</c:v>
                </c:pt>
                <c:pt idx="2">
                  <c:v>1.68523084E8</c:v>
                </c:pt>
                <c:pt idx="3">
                  <c:v>1.2613549E8</c:v>
                </c:pt>
                <c:pt idx="4">
                  <c:v>3.86100294E8</c:v>
                </c:pt>
                <c:pt idx="5">
                  <c:v>1.23964573E8</c:v>
                </c:pt>
                <c:pt idx="6">
                  <c:v>2.14277469E8</c:v>
                </c:pt>
                <c:pt idx="7">
                  <c:v>2.61102205E8</c:v>
                </c:pt>
                <c:pt idx="8">
                  <c:v>1.82247148E8</c:v>
                </c:pt>
                <c:pt idx="9">
                  <c:v>1.35307454E8</c:v>
                </c:pt>
                <c:pt idx="10">
                  <c:v>4.3419696E8</c:v>
                </c:pt>
                <c:pt idx="11">
                  <c:v>1.98302065E8</c:v>
                </c:pt>
                <c:pt idx="12">
                  <c:v>3.85324735E8</c:v>
                </c:pt>
                <c:pt idx="13" formatCode="&quot;$&quot;#,##0_);[Red]\(&quot;$&quot;#,##0\)">
                  <c:v>1.98585802E8</c:v>
                </c:pt>
                <c:pt idx="14">
                  <c:v>2.89324595E8</c:v>
                </c:pt>
                <c:pt idx="15">
                  <c:v>3.286535E7</c:v>
                </c:pt>
              </c:numCache>
            </c:numRef>
          </c:val>
        </c:ser>
        <c:ser>
          <c:idx val="1"/>
          <c:order val="1"/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Sheet1!$M$11:$AB$11</c:f>
              <c:numCache>
                <c:formatCode>General</c:formatCode>
                <c:ptCount val="16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</c:numCache>
            </c:numRef>
          </c:cat>
          <c:val>
            <c:numRef>
              <c:f>Sheet1!$M$13:$AB$13</c:f>
              <c:numCache>
                <c:formatCode>General</c:formatCode>
                <c:ptCount val="16"/>
                <c:pt idx="0">
                  <c:v>3.0</c:v>
                </c:pt>
                <c:pt idx="1">
                  <c:v>73.0</c:v>
                </c:pt>
                <c:pt idx="2">
                  <c:v>106.0</c:v>
                </c:pt>
                <c:pt idx="3">
                  <c:v>35.0</c:v>
                </c:pt>
                <c:pt idx="4">
                  <c:v>90.0</c:v>
                </c:pt>
                <c:pt idx="5">
                  <c:v>59.0</c:v>
                </c:pt>
                <c:pt idx="6">
                  <c:v>113.0</c:v>
                </c:pt>
                <c:pt idx="7">
                  <c:v>97.0</c:v>
                </c:pt>
                <c:pt idx="8">
                  <c:v>88.0</c:v>
                </c:pt>
                <c:pt idx="9">
                  <c:v>79.0</c:v>
                </c:pt>
                <c:pt idx="10">
                  <c:v>143.0</c:v>
                </c:pt>
                <c:pt idx="11">
                  <c:v>162.0</c:v>
                </c:pt>
                <c:pt idx="12">
                  <c:v>245.0</c:v>
                </c:pt>
                <c:pt idx="13">
                  <c:v>187.0</c:v>
                </c:pt>
                <c:pt idx="14">
                  <c:v>326.0</c:v>
                </c:pt>
                <c:pt idx="15">
                  <c:v>36.0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-2077949368"/>
        <c:axId val="-2077946456"/>
      </c:barChart>
      <c:catAx>
        <c:axId val="-2077949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077946456"/>
        <c:crosses val="autoZero"/>
        <c:auto val="0"/>
        <c:lblAlgn val="ctr"/>
        <c:lblOffset val="100"/>
        <c:noMultiLvlLbl val="0"/>
      </c:catAx>
      <c:valAx>
        <c:axId val="-20779464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2077949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Sheet1!$M$11:$AB$11</c:f>
              <c:numCache>
                <c:formatCode>General</c:formatCode>
                <c:ptCount val="16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</c:numCache>
            </c:numRef>
          </c:cat>
          <c:val>
            <c:numRef>
              <c:f>Sheet1!$M$12:$AB$12</c:f>
              <c:numCache>
                <c:formatCode>#,##0</c:formatCode>
                <c:ptCount val="16"/>
                <c:pt idx="0" formatCode="General">
                  <c:v>349615.0</c:v>
                </c:pt>
                <c:pt idx="1">
                  <c:v>2.62781334E8</c:v>
                </c:pt>
                <c:pt idx="2">
                  <c:v>1.68523084E8</c:v>
                </c:pt>
                <c:pt idx="3">
                  <c:v>1.2613549E8</c:v>
                </c:pt>
                <c:pt idx="4">
                  <c:v>3.86100294E8</c:v>
                </c:pt>
                <c:pt idx="5">
                  <c:v>1.23964573E8</c:v>
                </c:pt>
                <c:pt idx="6">
                  <c:v>2.14277469E8</c:v>
                </c:pt>
                <c:pt idx="7">
                  <c:v>2.61102205E8</c:v>
                </c:pt>
                <c:pt idx="8">
                  <c:v>1.82247148E8</c:v>
                </c:pt>
                <c:pt idx="9">
                  <c:v>1.35307454E8</c:v>
                </c:pt>
                <c:pt idx="10">
                  <c:v>4.3419696E8</c:v>
                </c:pt>
                <c:pt idx="11">
                  <c:v>1.98302065E8</c:v>
                </c:pt>
                <c:pt idx="12">
                  <c:v>3.85324735E8</c:v>
                </c:pt>
                <c:pt idx="13" formatCode="&quot;$&quot;#,##0_);[Red]\(&quot;$&quot;#,##0\)">
                  <c:v>1.98585802E8</c:v>
                </c:pt>
                <c:pt idx="14">
                  <c:v>2.89324595E8</c:v>
                </c:pt>
                <c:pt idx="15">
                  <c:v>3.286535E7</c:v>
                </c:pt>
              </c:numCache>
            </c:numRef>
          </c:val>
        </c:ser>
        <c:ser>
          <c:idx val="1"/>
          <c:order val="1"/>
          <c:invertIfNegative val="0"/>
          <c:cat>
            <c:numRef>
              <c:f>Sheet1!$M$11:$AB$11</c:f>
              <c:numCache>
                <c:formatCode>General</c:formatCode>
                <c:ptCount val="16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</c:numCache>
            </c:numRef>
          </c:cat>
          <c:val>
            <c:numRef>
              <c:f>Sheet1!$M$13:$AB$13</c:f>
              <c:numCache>
                <c:formatCode>General</c:formatCode>
                <c:ptCount val="16"/>
                <c:pt idx="0">
                  <c:v>3.0</c:v>
                </c:pt>
                <c:pt idx="1">
                  <c:v>73.0</c:v>
                </c:pt>
                <c:pt idx="2">
                  <c:v>106.0</c:v>
                </c:pt>
                <c:pt idx="3">
                  <c:v>35.0</c:v>
                </c:pt>
                <c:pt idx="4">
                  <c:v>90.0</c:v>
                </c:pt>
                <c:pt idx="5">
                  <c:v>59.0</c:v>
                </c:pt>
                <c:pt idx="6">
                  <c:v>113.0</c:v>
                </c:pt>
                <c:pt idx="7">
                  <c:v>97.0</c:v>
                </c:pt>
                <c:pt idx="8">
                  <c:v>88.0</c:v>
                </c:pt>
                <c:pt idx="9">
                  <c:v>79.0</c:v>
                </c:pt>
                <c:pt idx="10">
                  <c:v>143.0</c:v>
                </c:pt>
                <c:pt idx="11">
                  <c:v>162.0</c:v>
                </c:pt>
                <c:pt idx="12">
                  <c:v>245.0</c:v>
                </c:pt>
                <c:pt idx="13">
                  <c:v>187.0</c:v>
                </c:pt>
                <c:pt idx="14">
                  <c:v>326.0</c:v>
                </c:pt>
                <c:pt idx="15">
                  <c:v>36.0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8017656"/>
        <c:axId val="1822044872"/>
      </c:barChart>
      <c:catAx>
        <c:axId val="176801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22044872"/>
        <c:crosses val="autoZero"/>
        <c:auto val="0"/>
        <c:lblAlgn val="ctr"/>
        <c:lblOffset val="100"/>
        <c:noMultiLvlLbl val="0"/>
      </c:catAx>
      <c:valAx>
        <c:axId val="1822044872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Funded Amount in Millions of USD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68017656"/>
        <c:crosses val="autoZero"/>
        <c:crossBetween val="between"/>
        <c:dispUnits>
          <c:builtInUnit val="millions"/>
        </c:dispUnits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DESCR!$H$31:$H$74</c:f>
              <c:numCache>
                <c:formatCode>General</c:formatCode>
                <c:ptCount val="44"/>
                <c:pt idx="0">
                  <c:v>185.0</c:v>
                </c:pt>
                <c:pt idx="1">
                  <c:v>2.381133E6</c:v>
                </c:pt>
                <c:pt idx="2">
                  <c:v>4.762081E6</c:v>
                </c:pt>
                <c:pt idx="3">
                  <c:v>7.143029E6</c:v>
                </c:pt>
                <c:pt idx="4">
                  <c:v>9.523977E6</c:v>
                </c:pt>
                <c:pt idx="5">
                  <c:v>1.1904925E7</c:v>
                </c:pt>
                <c:pt idx="6">
                  <c:v>1.4285873E7</c:v>
                </c:pt>
                <c:pt idx="7">
                  <c:v>1.6666821E7</c:v>
                </c:pt>
                <c:pt idx="8">
                  <c:v>1.9047769E7</c:v>
                </c:pt>
                <c:pt idx="9">
                  <c:v>2.1428717E7</c:v>
                </c:pt>
                <c:pt idx="10">
                  <c:v>2.3809665E7</c:v>
                </c:pt>
                <c:pt idx="11">
                  <c:v>2.6190613E7</c:v>
                </c:pt>
                <c:pt idx="12">
                  <c:v>2.8571561E7</c:v>
                </c:pt>
                <c:pt idx="13">
                  <c:v>3.0952509E7</c:v>
                </c:pt>
                <c:pt idx="14">
                  <c:v>3.3333457E7</c:v>
                </c:pt>
                <c:pt idx="15">
                  <c:v>3.5714405E7</c:v>
                </c:pt>
                <c:pt idx="16">
                  <c:v>3.8095353E7</c:v>
                </c:pt>
                <c:pt idx="17">
                  <c:v>4.0476301E7</c:v>
                </c:pt>
                <c:pt idx="18">
                  <c:v>4.2857249E7</c:v>
                </c:pt>
                <c:pt idx="19">
                  <c:v>4.5238197E7</c:v>
                </c:pt>
                <c:pt idx="20">
                  <c:v>4.7619145E7</c:v>
                </c:pt>
                <c:pt idx="21">
                  <c:v>5.0000093E7</c:v>
                </c:pt>
                <c:pt idx="22">
                  <c:v>5.2381041E7</c:v>
                </c:pt>
                <c:pt idx="23">
                  <c:v>5.4761989E7</c:v>
                </c:pt>
                <c:pt idx="24">
                  <c:v>5.7142937E7</c:v>
                </c:pt>
                <c:pt idx="25">
                  <c:v>5.9523885E7</c:v>
                </c:pt>
                <c:pt idx="26">
                  <c:v>6.1904833E7</c:v>
                </c:pt>
                <c:pt idx="27">
                  <c:v>6.4285781E7</c:v>
                </c:pt>
                <c:pt idx="28">
                  <c:v>6.6666729E7</c:v>
                </c:pt>
                <c:pt idx="29">
                  <c:v>6.9047677E7</c:v>
                </c:pt>
                <c:pt idx="30">
                  <c:v>7.1428625E7</c:v>
                </c:pt>
                <c:pt idx="31">
                  <c:v>7.3809573E7</c:v>
                </c:pt>
                <c:pt idx="32">
                  <c:v>7.6190521E7</c:v>
                </c:pt>
                <c:pt idx="33">
                  <c:v>7.8571469E7</c:v>
                </c:pt>
                <c:pt idx="34">
                  <c:v>8.0952417E7</c:v>
                </c:pt>
                <c:pt idx="35">
                  <c:v>8.3333365E7</c:v>
                </c:pt>
                <c:pt idx="36">
                  <c:v>8.5714313E7</c:v>
                </c:pt>
                <c:pt idx="37">
                  <c:v>8.8095261E7</c:v>
                </c:pt>
                <c:pt idx="38">
                  <c:v>9.0476209E7</c:v>
                </c:pt>
                <c:pt idx="39">
                  <c:v>9.2857157E7</c:v>
                </c:pt>
                <c:pt idx="40">
                  <c:v>9.5238105E7</c:v>
                </c:pt>
                <c:pt idx="41">
                  <c:v>9.7619053E7</c:v>
                </c:pt>
                <c:pt idx="42">
                  <c:v>1.00000001E8</c:v>
                </c:pt>
                <c:pt idx="43">
                  <c:v>1.02380949E8</c:v>
                </c:pt>
              </c:numCache>
            </c:numRef>
          </c:cat>
          <c:val>
            <c:numRef>
              <c:f>DESCR!$I$31:$I$74</c:f>
              <c:numCache>
                <c:formatCode>General</c:formatCode>
                <c:ptCount val="44"/>
                <c:pt idx="0">
                  <c:v>1.0</c:v>
                </c:pt>
                <c:pt idx="1">
                  <c:v>1493.0</c:v>
                </c:pt>
                <c:pt idx="2">
                  <c:v>186.0</c:v>
                </c:pt>
                <c:pt idx="3">
                  <c:v>76.0</c:v>
                </c:pt>
                <c:pt idx="4">
                  <c:v>30.0</c:v>
                </c:pt>
                <c:pt idx="5">
                  <c:v>28.0</c:v>
                </c:pt>
                <c:pt idx="6">
                  <c:v>15.0</c:v>
                </c:pt>
                <c:pt idx="7">
                  <c:v>5.0</c:v>
                </c:pt>
                <c:pt idx="8">
                  <c:v>2.0</c:v>
                </c:pt>
                <c:pt idx="9">
                  <c:v>3.0</c:v>
                </c:pt>
                <c:pt idx="10">
                  <c:v>3.0</c:v>
                </c:pt>
                <c:pt idx="11">
                  <c:v>4.0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  <c:pt idx="15">
                  <c:v>1.0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1.0</c:v>
                </c:pt>
                <c:pt idx="38">
                  <c:v>1.0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1.0</c:v>
                </c:pt>
                <c:pt idx="43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2087023080"/>
        <c:axId val="-2087021288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numRef>
              <c:f>DESCR!$H$31:$H$74</c:f>
              <c:numCache>
                <c:formatCode>General</c:formatCode>
                <c:ptCount val="44"/>
                <c:pt idx="0">
                  <c:v>185.0</c:v>
                </c:pt>
                <c:pt idx="1">
                  <c:v>2.381133E6</c:v>
                </c:pt>
                <c:pt idx="2">
                  <c:v>4.762081E6</c:v>
                </c:pt>
                <c:pt idx="3">
                  <c:v>7.143029E6</c:v>
                </c:pt>
                <c:pt idx="4">
                  <c:v>9.523977E6</c:v>
                </c:pt>
                <c:pt idx="5">
                  <c:v>1.1904925E7</c:v>
                </c:pt>
                <c:pt idx="6">
                  <c:v>1.4285873E7</c:v>
                </c:pt>
                <c:pt idx="7">
                  <c:v>1.6666821E7</c:v>
                </c:pt>
                <c:pt idx="8">
                  <c:v>1.9047769E7</c:v>
                </c:pt>
                <c:pt idx="9">
                  <c:v>2.1428717E7</c:v>
                </c:pt>
                <c:pt idx="10">
                  <c:v>2.3809665E7</c:v>
                </c:pt>
                <c:pt idx="11">
                  <c:v>2.6190613E7</c:v>
                </c:pt>
                <c:pt idx="12">
                  <c:v>2.8571561E7</c:v>
                </c:pt>
                <c:pt idx="13">
                  <c:v>3.0952509E7</c:v>
                </c:pt>
                <c:pt idx="14">
                  <c:v>3.3333457E7</c:v>
                </c:pt>
                <c:pt idx="15">
                  <c:v>3.5714405E7</c:v>
                </c:pt>
                <c:pt idx="16">
                  <c:v>3.8095353E7</c:v>
                </c:pt>
                <c:pt idx="17">
                  <c:v>4.0476301E7</c:v>
                </c:pt>
                <c:pt idx="18">
                  <c:v>4.2857249E7</c:v>
                </c:pt>
                <c:pt idx="19">
                  <c:v>4.5238197E7</c:v>
                </c:pt>
                <c:pt idx="20">
                  <c:v>4.7619145E7</c:v>
                </c:pt>
                <c:pt idx="21">
                  <c:v>5.0000093E7</c:v>
                </c:pt>
                <c:pt idx="22">
                  <c:v>5.2381041E7</c:v>
                </c:pt>
                <c:pt idx="23">
                  <c:v>5.4761989E7</c:v>
                </c:pt>
                <c:pt idx="24">
                  <c:v>5.7142937E7</c:v>
                </c:pt>
                <c:pt idx="25">
                  <c:v>5.9523885E7</c:v>
                </c:pt>
                <c:pt idx="26">
                  <c:v>6.1904833E7</c:v>
                </c:pt>
                <c:pt idx="27">
                  <c:v>6.4285781E7</c:v>
                </c:pt>
                <c:pt idx="28">
                  <c:v>6.6666729E7</c:v>
                </c:pt>
                <c:pt idx="29">
                  <c:v>6.9047677E7</c:v>
                </c:pt>
                <c:pt idx="30">
                  <c:v>7.1428625E7</c:v>
                </c:pt>
                <c:pt idx="31">
                  <c:v>7.3809573E7</c:v>
                </c:pt>
                <c:pt idx="32">
                  <c:v>7.6190521E7</c:v>
                </c:pt>
                <c:pt idx="33">
                  <c:v>7.8571469E7</c:v>
                </c:pt>
                <c:pt idx="34">
                  <c:v>8.0952417E7</c:v>
                </c:pt>
                <c:pt idx="35">
                  <c:v>8.3333365E7</c:v>
                </c:pt>
                <c:pt idx="36">
                  <c:v>8.5714313E7</c:v>
                </c:pt>
                <c:pt idx="37">
                  <c:v>8.8095261E7</c:v>
                </c:pt>
                <c:pt idx="38">
                  <c:v>9.0476209E7</c:v>
                </c:pt>
                <c:pt idx="39">
                  <c:v>9.2857157E7</c:v>
                </c:pt>
                <c:pt idx="40">
                  <c:v>9.5238105E7</c:v>
                </c:pt>
                <c:pt idx="41">
                  <c:v>9.7619053E7</c:v>
                </c:pt>
                <c:pt idx="42">
                  <c:v>1.00000001E8</c:v>
                </c:pt>
                <c:pt idx="43">
                  <c:v>1.02380949E8</c:v>
                </c:pt>
              </c:numCache>
            </c:numRef>
          </c:cat>
          <c:val>
            <c:numRef>
              <c:f>DESCR!$J$31:$J$74</c:f>
              <c:numCache>
                <c:formatCode>General</c:formatCode>
                <c:ptCount val="44"/>
                <c:pt idx="0">
                  <c:v>1250.319048623897</c:v>
                </c:pt>
                <c:pt idx="1">
                  <c:v>1493.0</c:v>
                </c:pt>
                <c:pt idx="2">
                  <c:v>1414.804650125149</c:v>
                </c:pt>
                <c:pt idx="3">
                  <c:v>1063.973619939216</c:v>
                </c:pt>
                <c:pt idx="4">
                  <c:v>634.984249188323</c:v>
                </c:pt>
                <c:pt idx="5">
                  <c:v>300.7410807302084</c:v>
                </c:pt>
                <c:pt idx="6">
                  <c:v>113.0369082206867</c:v>
                </c:pt>
                <c:pt idx="7">
                  <c:v>33.71673365009408</c:v>
                </c:pt>
                <c:pt idx="8">
                  <c:v>7.981204357302708</c:v>
                </c:pt>
                <c:pt idx="9">
                  <c:v>1.499301852554699</c:v>
                </c:pt>
                <c:pt idx="10">
                  <c:v>0.223515391811852</c:v>
                </c:pt>
                <c:pt idx="11">
                  <c:v>0.0264437780501377</c:v>
                </c:pt>
                <c:pt idx="12">
                  <c:v>0.00248277453580477</c:v>
                </c:pt>
                <c:pt idx="13">
                  <c:v>0.000184990221499847</c:v>
                </c:pt>
                <c:pt idx="14">
                  <c:v>1.09385050882964E-5</c:v>
                </c:pt>
                <c:pt idx="15">
                  <c:v>5.13292460005358E-7</c:v>
                </c:pt>
                <c:pt idx="16">
                  <c:v>1.91147889462255E-8</c:v>
                </c:pt>
                <c:pt idx="17">
                  <c:v>5.64900345572204E-10</c:v>
                </c:pt>
                <c:pt idx="18">
                  <c:v>1.32486578503098E-11</c:v>
                </c:pt>
                <c:pt idx="19">
                  <c:v>2.46586694759611E-13</c:v>
                </c:pt>
                <c:pt idx="20">
                  <c:v>3.64221102880652E-15</c:v>
                </c:pt>
                <c:pt idx="21">
                  <c:v>4.26931581012094E-17</c:v>
                </c:pt>
                <c:pt idx="22">
                  <c:v>3.97145063845336E-19</c:v>
                </c:pt>
                <c:pt idx="23">
                  <c:v>2.93182313297545E-21</c:v>
                </c:pt>
                <c:pt idx="24">
                  <c:v>1.71760808718653E-23</c:v>
                </c:pt>
                <c:pt idx="25">
                  <c:v>7.9856099954776E-26</c:v>
                </c:pt>
                <c:pt idx="26">
                  <c:v>2.94638725198865E-28</c:v>
                </c:pt>
                <c:pt idx="27">
                  <c:v>8.62718812349895E-31</c:v>
                </c:pt>
                <c:pt idx="28">
                  <c:v>2.00468629183977E-33</c:v>
                </c:pt>
                <c:pt idx="29">
                  <c:v>3.69676023386662E-36</c:v>
                </c:pt>
                <c:pt idx="30">
                  <c:v>5.40995755554087E-39</c:v>
                </c:pt>
                <c:pt idx="31">
                  <c:v>6.28295779823614E-42</c:v>
                </c:pt>
                <c:pt idx="32">
                  <c:v>5.79071429818222E-45</c:v>
                </c:pt>
                <c:pt idx="33">
                  <c:v>4.23543327976044E-48</c:v>
                </c:pt>
                <c:pt idx="34">
                  <c:v>2.4584493321214E-51</c:v>
                </c:pt>
                <c:pt idx="35">
                  <c:v>1.13245874594562E-54</c:v>
                </c:pt>
                <c:pt idx="36">
                  <c:v>4.13981781499819E-58</c:v>
                </c:pt>
                <c:pt idx="37">
                  <c:v>1.20098554115748E-61</c:v>
                </c:pt>
                <c:pt idx="38">
                  <c:v>2.76498028805869E-65</c:v>
                </c:pt>
                <c:pt idx="39">
                  <c:v>5.05177513466961E-69</c:v>
                </c:pt>
                <c:pt idx="40">
                  <c:v>7.32476495596432E-73</c:v>
                </c:pt>
                <c:pt idx="41">
                  <c:v>8.42832135985697E-77</c:v>
                </c:pt>
                <c:pt idx="42">
                  <c:v>7.69637446799378E-81</c:v>
                </c:pt>
                <c:pt idx="43">
                  <c:v>5.57736420296157E-85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64815272"/>
        <c:axId val="-2065959912"/>
      </c:lineChart>
      <c:catAx>
        <c:axId val="-2087023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Values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-2087021288"/>
        <c:crosses val="autoZero"/>
        <c:auto val="0"/>
        <c:lblAlgn val="ctr"/>
        <c:lblOffset val="100"/>
        <c:noMultiLvlLbl val="0"/>
      </c:catAx>
      <c:valAx>
        <c:axId val="-2087021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7023080"/>
        <c:crosses val="autoZero"/>
        <c:crossBetween val="between"/>
      </c:valAx>
      <c:valAx>
        <c:axId val="-20659599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-2064815272"/>
        <c:crosses val="max"/>
        <c:crossBetween val="between"/>
      </c:valAx>
      <c:catAx>
        <c:axId val="-2064815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65959912"/>
        <c:auto val="1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/>
              <a:t>Confidence Intervals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232370470265802"/>
          <c:y val="0.137254901960784"/>
          <c:w val="0.731717927524253"/>
          <c:h val="0.862745098039216"/>
        </c:manualLayout>
      </c:layout>
      <c:scatterChart>
        <c:scatterStyle val="lineMarker"/>
        <c:varyColors val="0"/>
        <c:ser>
          <c:idx val="0"/>
          <c:order val="0"/>
          <c:tx>
            <c:strRef>
              <c:f>DESCR!$H$21</c:f>
              <c:strCache>
                <c:ptCount val="1"/>
                <c:pt idx="0">
                  <c:v>Mean</c:v>
                </c:pt>
              </c:strCache>
            </c:strRef>
          </c:tx>
          <c:xVal>
            <c:numRef>
              <c:f>DESCR!$I$21:$I$23</c:f>
              <c:numCache>
                <c:formatCode>0.000</c:formatCode>
                <c:ptCount val="3"/>
                <c:pt idx="1">
                  <c:v>1.60147989548958E6</c:v>
                </c:pt>
                <c:pt idx="2">
                  <c:v>2.05270635275651E6</c:v>
                </c:pt>
              </c:numCache>
            </c:numRef>
          </c:xVal>
          <c:yVal>
            <c:numRef>
              <c:f>DESCR!$J$21:$J$23</c:f>
              <c:numCache>
                <c:formatCode>General</c:formatCode>
                <c:ptCount val="3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DESCR!$H$24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circle"/>
            <c:size val="3"/>
          </c:marker>
          <c:xVal>
            <c:numRef>
              <c:f>DESCR!$I$24:$I$26</c:f>
              <c:numCache>
                <c:formatCode>0.000</c:formatCode>
                <c:ptCount val="3"/>
                <c:pt idx="0">
                  <c:v>500000.0</c:v>
                </c:pt>
                <c:pt idx="1">
                  <c:v>500000.0</c:v>
                </c:pt>
                <c:pt idx="2">
                  <c:v>550000.0</c:v>
                </c:pt>
              </c:numCache>
            </c:numRef>
          </c:xVal>
          <c:yVal>
            <c:numRef>
              <c:f>DESCR!$J$24:$J$26</c:f>
              <c:numCache>
                <c:formatCode>General</c:formatCode>
                <c:ptCount val="3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151944"/>
        <c:axId val="1766791304"/>
      </c:scatterChart>
      <c:valAx>
        <c:axId val="2065151944"/>
        <c:scaling>
          <c:orientation val="minMax"/>
          <c:min val="241215.6"/>
        </c:scaling>
        <c:delete val="0"/>
        <c:axPos val="b"/>
        <c:numFmt formatCode="0.000" sourceLinked="1"/>
        <c:majorTickMark val="out"/>
        <c:minorTickMark val="none"/>
        <c:tickLblPos val="nextTo"/>
        <c:crossAx val="1766791304"/>
        <c:crosses val="autoZero"/>
        <c:crossBetween val="midCat"/>
      </c:valAx>
      <c:valAx>
        <c:axId val="1766791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crossAx val="2065151944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layout/>
      <c:overlay val="0"/>
      <c:spPr>
        <a:ln w="25400">
          <a:noFill/>
        </a:ln>
      </c:spPr>
    </c:legend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43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243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243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243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Relationship Id="rId3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8</xdr:col>
      <xdr:colOff>444500</xdr:colOff>
      <xdr:row>14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20</xdr:row>
      <xdr:rowOff>76200</xdr:rowOff>
    </xdr:from>
    <xdr:to>
      <xdr:col>8</xdr:col>
      <xdr:colOff>469900</xdr:colOff>
      <xdr:row>27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27</xdr:row>
      <xdr:rowOff>38100</xdr:rowOff>
    </xdr:from>
    <xdr:to>
      <xdr:col>8</xdr:col>
      <xdr:colOff>469900</xdr:colOff>
      <xdr:row>40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3886" cy="58286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1193" cy="582736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1193" cy="582736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1193" cy="582736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322762</xdr:colOff>
      <xdr:row>1</xdr:row>
      <xdr:rowOff>98232</xdr:rowOff>
    </xdr:from>
    <xdr:to>
      <xdr:col>14</xdr:col>
      <xdr:colOff>767262</xdr:colOff>
      <xdr:row>15</xdr:row>
      <xdr:rowOff>174432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435027</xdr:colOff>
      <xdr:row>15</xdr:row>
      <xdr:rowOff>111282</xdr:rowOff>
    </xdr:from>
    <xdr:to>
      <xdr:col>14</xdr:col>
      <xdr:colOff>428011</xdr:colOff>
      <xdr:row>31</xdr:row>
      <xdr:rowOff>119282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771823</xdr:colOff>
      <xdr:row>34</xdr:row>
      <xdr:rowOff>143349</xdr:rowOff>
    </xdr:from>
    <xdr:to>
      <xdr:col>15</xdr:col>
      <xdr:colOff>413767</xdr:colOff>
      <xdr:row>48</xdr:row>
      <xdr:rowOff>68201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6"/>
  <sheetViews>
    <sheetView workbookViewId="0">
      <selection activeCell="A4" sqref="A4"/>
    </sheetView>
  </sheetViews>
  <sheetFormatPr baseColWidth="10" defaultRowHeight="15" x14ac:dyDescent="0"/>
  <cols>
    <col min="1" max="1" width="12" bestFit="1" customWidth="1"/>
    <col min="2" max="2" width="15" bestFit="1" customWidth="1"/>
  </cols>
  <sheetData>
    <row r="1" spans="1:6">
      <c r="A1" s="2" t="s">
        <v>260</v>
      </c>
      <c r="B1" t="s">
        <v>825</v>
      </c>
    </row>
    <row r="2" spans="1:6">
      <c r="A2" s="3">
        <v>5100000</v>
      </c>
      <c r="B2" t="s">
        <v>826</v>
      </c>
      <c r="C2">
        <v>1914124.7789789799</v>
      </c>
    </row>
    <row r="3" spans="1:6">
      <c r="A3" s="3">
        <v>900900</v>
      </c>
      <c r="B3" t="s">
        <v>827</v>
      </c>
      <c r="C3">
        <v>0.95</v>
      </c>
    </row>
    <row r="4" spans="1:6">
      <c r="A4" s="3">
        <v>10300300</v>
      </c>
      <c r="B4" t="s">
        <v>814</v>
      </c>
      <c r="C4">
        <f>COUNT($A$2:$A$1666)</f>
        <v>1665</v>
      </c>
    </row>
    <row r="5" spans="1:6">
      <c r="A5" s="3">
        <v>200000</v>
      </c>
      <c r="B5" t="s">
        <v>258</v>
      </c>
      <c r="C5" s="1">
        <f>AVERAGE($A$2:$A$1666)</f>
        <v>1914124.778978979</v>
      </c>
      <c r="E5" t="s">
        <v>833</v>
      </c>
      <c r="F5" t="s">
        <v>834</v>
      </c>
    </row>
    <row r="6" spans="1:6">
      <c r="A6" s="3">
        <v>100000</v>
      </c>
      <c r="B6" t="s">
        <v>259</v>
      </c>
      <c r="C6">
        <f>STDEV($A$2:$A$1666)</f>
        <v>5173701.5287781572</v>
      </c>
      <c r="E6">
        <f>STDEV($A$2:$A$1666)</f>
        <v>5173701.5287781572</v>
      </c>
      <c r="F6" s="4">
        <f>2*CHIDIST(C6^2*(C4-1)/E6^2,C4-1)</f>
        <v>0.99077938187877312</v>
      </c>
    </row>
    <row r="7" spans="1:6">
      <c r="A7" s="3">
        <v>582637</v>
      </c>
      <c r="B7" t="s">
        <v>828</v>
      </c>
      <c r="C7">
        <f>C6/SQRT(C4)</f>
        <v>126792.70047689295</v>
      </c>
    </row>
    <row r="8" spans="1:6">
      <c r="A8" s="3">
        <v>306485</v>
      </c>
      <c r="B8" t="s">
        <v>829</v>
      </c>
      <c r="C8" s="4">
        <f>(C$2-C$5)/C$7</f>
        <v>7.3452381021351094E-15</v>
      </c>
    </row>
    <row r="9" spans="1:6">
      <c r="A9" s="3">
        <v>499730</v>
      </c>
      <c r="B9" t="s">
        <v>830</v>
      </c>
      <c r="C9">
        <f>TINV(2*(1-C$3),(C$4)-1)</f>
        <v>1.6457698667291019</v>
      </c>
    </row>
    <row r="10" spans="1:6">
      <c r="A10" s="3">
        <v>500000</v>
      </c>
      <c r="B10" t="s">
        <v>831</v>
      </c>
      <c r="C10">
        <f>TDIST(ABS(C$8),C$4-1,1)</f>
        <v>0.5</v>
      </c>
      <c r="D10" t="str">
        <f>IF(C10&lt;(1-C3),"Reject Null Hypothesis because p &lt; "&amp; 1-C3&amp;" (Means are Different)","Cannot Reject Null Hypothesis  because p &gt; "&amp; 1-C3&amp;" (Means are the same)")</f>
        <v>Cannot Reject Null Hypothesis  because p &gt; 0.05 (Means are the same)</v>
      </c>
    </row>
    <row r="11" spans="1:6">
      <c r="A11" s="3">
        <v>313000</v>
      </c>
      <c r="B11" t="s">
        <v>832</v>
      </c>
      <c r="C11">
        <f>TDIST(ABS(C$8),C$4-1,2)</f>
        <v>1</v>
      </c>
      <c r="D11" t="str">
        <f>IF(C11&lt;(1-C3),"Reject Null Hypothesis because p &lt; "&amp; 1-C3&amp;" (Means are Different)","Cannot Reject Null Hypothesis  because p &gt; "&amp; 1-C3&amp;" (Means are the same)")</f>
        <v>Cannot Reject Null Hypothesis  because p &gt; 0.05 (Means are the same)</v>
      </c>
    </row>
    <row r="12" spans="1:6">
      <c r="A12" s="3">
        <v>500000</v>
      </c>
    </row>
    <row r="13" spans="1:6">
      <c r="A13" s="3">
        <v>3998633</v>
      </c>
    </row>
    <row r="14" spans="1:6">
      <c r="A14" s="3">
        <v>400000</v>
      </c>
    </row>
    <row r="15" spans="1:6">
      <c r="A15" s="3">
        <v>25000</v>
      </c>
    </row>
    <row r="16" spans="1:6">
      <c r="A16" s="3">
        <v>12327</v>
      </c>
    </row>
    <row r="17" spans="1:1">
      <c r="A17" s="3">
        <v>791000</v>
      </c>
    </row>
    <row r="18" spans="1:1">
      <c r="A18" s="3">
        <v>200000</v>
      </c>
    </row>
    <row r="19" spans="1:1">
      <c r="A19" s="3">
        <v>100000</v>
      </c>
    </row>
    <row r="20" spans="1:1">
      <c r="A20" s="3">
        <v>20000</v>
      </c>
    </row>
    <row r="21" spans="1:1">
      <c r="A21" s="3">
        <v>10000</v>
      </c>
    </row>
    <row r="22" spans="1:1">
      <c r="A22" s="3">
        <v>27500</v>
      </c>
    </row>
    <row r="23" spans="1:1">
      <c r="A23" s="3">
        <v>21080</v>
      </c>
    </row>
    <row r="24" spans="1:1">
      <c r="A24" s="3">
        <v>468433</v>
      </c>
    </row>
    <row r="25" spans="1:1">
      <c r="A25" s="3">
        <v>1068280</v>
      </c>
    </row>
    <row r="26" spans="1:1">
      <c r="A26" s="3">
        <v>200000</v>
      </c>
    </row>
    <row r="27" spans="1:1">
      <c r="A27" s="3">
        <v>115000</v>
      </c>
    </row>
    <row r="28" spans="1:1">
      <c r="A28" s="3">
        <v>500000</v>
      </c>
    </row>
    <row r="29" spans="1:1">
      <c r="A29" s="3">
        <v>517860</v>
      </c>
    </row>
    <row r="30" spans="1:1">
      <c r="A30" s="3">
        <v>200000</v>
      </c>
    </row>
    <row r="31" spans="1:1">
      <c r="A31" s="3">
        <v>281800</v>
      </c>
    </row>
    <row r="32" spans="1:1">
      <c r="A32" s="3">
        <v>1112000</v>
      </c>
    </row>
    <row r="33" spans="1:1">
      <c r="A33" s="3">
        <v>1249040</v>
      </c>
    </row>
    <row r="34" spans="1:1">
      <c r="A34" s="3">
        <v>7629</v>
      </c>
    </row>
    <row r="35" spans="1:1">
      <c r="A35" s="3">
        <v>342576</v>
      </c>
    </row>
    <row r="36" spans="1:1">
      <c r="A36" s="3">
        <v>10000</v>
      </c>
    </row>
    <row r="37" spans="1:1">
      <c r="A37" s="3">
        <v>450000</v>
      </c>
    </row>
    <row r="38" spans="1:1">
      <c r="A38" s="3">
        <v>1163695</v>
      </c>
    </row>
    <row r="39" spans="1:1">
      <c r="A39" s="3">
        <v>249445</v>
      </c>
    </row>
    <row r="40" spans="1:1">
      <c r="A40" s="3">
        <v>21000</v>
      </c>
    </row>
    <row r="41" spans="1:1">
      <c r="A41" s="3">
        <v>300000</v>
      </c>
    </row>
    <row r="42" spans="1:1">
      <c r="A42" s="3">
        <v>399827</v>
      </c>
    </row>
    <row r="43" spans="1:1">
      <c r="A43" s="3">
        <v>2694891</v>
      </c>
    </row>
    <row r="44" spans="1:1">
      <c r="A44" s="3">
        <v>80426</v>
      </c>
    </row>
    <row r="45" spans="1:1">
      <c r="A45" s="3">
        <v>75000</v>
      </c>
    </row>
    <row r="46" spans="1:1">
      <c r="A46" s="3">
        <v>80000</v>
      </c>
    </row>
    <row r="47" spans="1:1">
      <c r="A47" s="3">
        <v>298176</v>
      </c>
    </row>
    <row r="48" spans="1:1">
      <c r="A48" s="3">
        <v>4200000</v>
      </c>
    </row>
    <row r="49" spans="1:1">
      <c r="A49" s="3">
        <v>8000000</v>
      </c>
    </row>
    <row r="50" spans="1:1">
      <c r="A50" s="3">
        <v>623035</v>
      </c>
    </row>
    <row r="51" spans="1:1">
      <c r="A51" s="3">
        <v>201600</v>
      </c>
    </row>
    <row r="52" spans="1:1">
      <c r="A52" s="3">
        <v>5000000</v>
      </c>
    </row>
    <row r="53" spans="1:1">
      <c r="A53" s="3">
        <v>257675</v>
      </c>
    </row>
    <row r="54" spans="1:1">
      <c r="A54" s="3">
        <v>965190</v>
      </c>
    </row>
    <row r="55" spans="1:1">
      <c r="A55" s="3">
        <v>487071</v>
      </c>
    </row>
    <row r="56" spans="1:1">
      <c r="A56" s="3">
        <v>500000</v>
      </c>
    </row>
    <row r="57" spans="1:1">
      <c r="A57" s="3">
        <v>550000</v>
      </c>
    </row>
    <row r="58" spans="1:1">
      <c r="A58" s="3">
        <v>350000</v>
      </c>
    </row>
    <row r="59" spans="1:1">
      <c r="A59" s="3">
        <v>299263</v>
      </c>
    </row>
    <row r="60" spans="1:1">
      <c r="A60" s="3">
        <v>525000</v>
      </c>
    </row>
    <row r="61" spans="1:1">
      <c r="A61" s="3">
        <v>4000000</v>
      </c>
    </row>
    <row r="62" spans="1:1">
      <c r="A62" s="3">
        <v>249830</v>
      </c>
    </row>
    <row r="63" spans="1:1">
      <c r="A63" s="3">
        <v>240000</v>
      </c>
    </row>
    <row r="64" spans="1:1">
      <c r="A64" s="3">
        <v>2000000</v>
      </c>
    </row>
    <row r="65" spans="1:1">
      <c r="A65" s="3">
        <v>820465</v>
      </c>
    </row>
    <row r="66" spans="1:1">
      <c r="A66" s="3">
        <v>300653</v>
      </c>
    </row>
    <row r="67" spans="1:1">
      <c r="A67" s="3">
        <v>395931</v>
      </c>
    </row>
    <row r="68" spans="1:1">
      <c r="A68" s="3">
        <v>750000</v>
      </c>
    </row>
    <row r="69" spans="1:1">
      <c r="A69" s="3">
        <v>606608</v>
      </c>
    </row>
    <row r="70" spans="1:1">
      <c r="A70" s="3">
        <v>750000</v>
      </c>
    </row>
    <row r="71" spans="1:1">
      <c r="A71" s="3">
        <v>2156297</v>
      </c>
    </row>
    <row r="72" spans="1:1">
      <c r="A72" s="3">
        <v>557743</v>
      </c>
    </row>
    <row r="73" spans="1:1">
      <c r="A73" s="3">
        <v>200000</v>
      </c>
    </row>
    <row r="74" spans="1:1">
      <c r="A74" s="3">
        <v>75000</v>
      </c>
    </row>
    <row r="75" spans="1:1">
      <c r="A75" s="3">
        <v>185840</v>
      </c>
    </row>
    <row r="76" spans="1:1">
      <c r="A76" s="3">
        <v>1958500</v>
      </c>
    </row>
    <row r="77" spans="1:1">
      <c r="A77" s="3">
        <v>200000</v>
      </c>
    </row>
    <row r="78" spans="1:1">
      <c r="A78" s="3">
        <v>2000000</v>
      </c>
    </row>
    <row r="79" spans="1:1">
      <c r="A79" s="3">
        <v>200000</v>
      </c>
    </row>
    <row r="80" spans="1:1">
      <c r="A80" s="3">
        <v>299363</v>
      </c>
    </row>
    <row r="81" spans="1:1">
      <c r="A81" s="3">
        <v>500000</v>
      </c>
    </row>
    <row r="82" spans="1:1">
      <c r="A82" s="3">
        <v>400000</v>
      </c>
    </row>
    <row r="83" spans="1:1">
      <c r="A83" s="3">
        <v>798408</v>
      </c>
    </row>
    <row r="84" spans="1:1">
      <c r="A84" s="3">
        <v>400000</v>
      </c>
    </row>
    <row r="85" spans="1:1">
      <c r="A85" s="3">
        <v>99400</v>
      </c>
    </row>
    <row r="86" spans="1:1">
      <c r="A86" s="3">
        <v>300000</v>
      </c>
    </row>
    <row r="87" spans="1:1">
      <c r="A87" s="3">
        <v>750772</v>
      </c>
    </row>
    <row r="88" spans="1:1">
      <c r="A88" s="3">
        <v>1779038</v>
      </c>
    </row>
    <row r="89" spans="1:1">
      <c r="A89" s="3">
        <v>199990</v>
      </c>
    </row>
    <row r="90" spans="1:1">
      <c r="A90" s="3">
        <v>500187</v>
      </c>
    </row>
    <row r="91" spans="1:1">
      <c r="A91" s="3">
        <v>1245813</v>
      </c>
    </row>
    <row r="92" spans="1:1">
      <c r="A92" s="3">
        <v>828653</v>
      </c>
    </row>
    <row r="93" spans="1:1">
      <c r="A93" s="3">
        <v>100000</v>
      </c>
    </row>
    <row r="94" spans="1:1">
      <c r="A94" s="3">
        <v>100000</v>
      </c>
    </row>
    <row r="95" spans="1:1">
      <c r="A95" s="3">
        <v>150000</v>
      </c>
    </row>
    <row r="96" spans="1:1">
      <c r="A96" s="3">
        <v>1981978</v>
      </c>
    </row>
    <row r="97" spans="1:1">
      <c r="A97" s="3">
        <v>3500858</v>
      </c>
    </row>
    <row r="98" spans="1:1">
      <c r="A98" s="3">
        <v>1500003</v>
      </c>
    </row>
    <row r="99" spans="1:1">
      <c r="A99" s="3">
        <v>100000</v>
      </c>
    </row>
    <row r="100" spans="1:1">
      <c r="A100" s="3">
        <v>4000000</v>
      </c>
    </row>
    <row r="101" spans="1:1">
      <c r="A101" s="3">
        <v>262003</v>
      </c>
    </row>
    <row r="102" spans="1:1">
      <c r="A102" s="3">
        <v>1501900</v>
      </c>
    </row>
    <row r="103" spans="1:1">
      <c r="A103" s="3">
        <v>550000</v>
      </c>
    </row>
    <row r="104" spans="1:1">
      <c r="A104" s="3">
        <v>800000</v>
      </c>
    </row>
    <row r="105" spans="1:1">
      <c r="A105" s="3">
        <v>973166</v>
      </c>
    </row>
    <row r="106" spans="1:1">
      <c r="A106" s="3">
        <v>330781</v>
      </c>
    </row>
    <row r="107" spans="1:1">
      <c r="A107" s="3">
        <v>348288</v>
      </c>
    </row>
    <row r="108" spans="1:1">
      <c r="A108" s="3">
        <v>250000</v>
      </c>
    </row>
    <row r="109" spans="1:1">
      <c r="A109" s="3">
        <v>100000</v>
      </c>
    </row>
    <row r="110" spans="1:1">
      <c r="A110" s="3">
        <v>400000</v>
      </c>
    </row>
    <row r="111" spans="1:1">
      <c r="A111" s="3">
        <v>250000</v>
      </c>
    </row>
    <row r="112" spans="1:1">
      <c r="A112" s="3">
        <v>100034</v>
      </c>
    </row>
    <row r="113" spans="1:1">
      <c r="A113" s="3">
        <v>100000</v>
      </c>
    </row>
    <row r="114" spans="1:1">
      <c r="A114" s="3">
        <v>100098</v>
      </c>
    </row>
    <row r="115" spans="1:1">
      <c r="A115" s="3">
        <v>2000000</v>
      </c>
    </row>
    <row r="116" spans="1:1">
      <c r="A116" s="3">
        <v>250000</v>
      </c>
    </row>
    <row r="117" spans="1:1">
      <c r="A117" s="3">
        <v>49531</v>
      </c>
    </row>
    <row r="118" spans="1:1">
      <c r="A118" s="3">
        <v>501580</v>
      </c>
    </row>
    <row r="119" spans="1:1">
      <c r="A119" s="3">
        <v>879810</v>
      </c>
    </row>
    <row r="120" spans="1:1">
      <c r="A120" s="3">
        <v>378500</v>
      </c>
    </row>
    <row r="121" spans="1:1">
      <c r="A121" s="3">
        <v>98223</v>
      </c>
    </row>
    <row r="122" spans="1:1">
      <c r="A122" s="3">
        <v>425000</v>
      </c>
    </row>
    <row r="123" spans="1:1">
      <c r="A123" s="3">
        <v>837355</v>
      </c>
    </row>
    <row r="124" spans="1:1">
      <c r="A124" s="3">
        <v>583531</v>
      </c>
    </row>
    <row r="125" spans="1:1">
      <c r="A125" s="3">
        <v>473573</v>
      </c>
    </row>
    <row r="126" spans="1:1">
      <c r="A126" s="3">
        <v>100001</v>
      </c>
    </row>
    <row r="127" spans="1:1">
      <c r="A127" s="3">
        <v>180000</v>
      </c>
    </row>
    <row r="128" spans="1:1">
      <c r="A128" s="3">
        <v>460000</v>
      </c>
    </row>
    <row r="129" spans="1:1">
      <c r="A129" s="3">
        <v>499951</v>
      </c>
    </row>
    <row r="130" spans="1:1">
      <c r="A130" s="3">
        <v>1749070</v>
      </c>
    </row>
    <row r="131" spans="1:1">
      <c r="A131" s="3">
        <v>3213686</v>
      </c>
    </row>
    <row r="132" spans="1:1">
      <c r="A132" s="3">
        <v>249727</v>
      </c>
    </row>
    <row r="133" spans="1:1">
      <c r="A133" s="3">
        <v>333860</v>
      </c>
    </row>
    <row r="134" spans="1:1">
      <c r="A134" s="3">
        <v>3197931</v>
      </c>
    </row>
    <row r="135" spans="1:1">
      <c r="A135" s="3">
        <v>250000</v>
      </c>
    </row>
    <row r="136" spans="1:1">
      <c r="A136" s="3">
        <v>250000</v>
      </c>
    </row>
    <row r="137" spans="1:1">
      <c r="A137" s="3">
        <v>175000</v>
      </c>
    </row>
    <row r="138" spans="1:1">
      <c r="A138" s="3">
        <v>1362</v>
      </c>
    </row>
    <row r="139" spans="1:1">
      <c r="A139" s="3">
        <v>250000</v>
      </c>
    </row>
    <row r="140" spans="1:1">
      <c r="A140" s="3">
        <v>250000</v>
      </c>
    </row>
    <row r="141" spans="1:1">
      <c r="A141" s="3">
        <v>650000</v>
      </c>
    </row>
    <row r="142" spans="1:1">
      <c r="A142" s="3">
        <v>500000</v>
      </c>
    </row>
    <row r="143" spans="1:1">
      <c r="A143" s="3">
        <v>750000</v>
      </c>
    </row>
    <row r="144" spans="1:1">
      <c r="A144" s="3">
        <v>4200000</v>
      </c>
    </row>
    <row r="145" spans="1:1">
      <c r="A145" s="3">
        <v>563611</v>
      </c>
    </row>
    <row r="146" spans="1:1">
      <c r="A146" s="3">
        <v>99999</v>
      </c>
    </row>
    <row r="147" spans="1:1">
      <c r="A147" s="3">
        <v>361927</v>
      </c>
    </row>
    <row r="148" spans="1:1">
      <c r="A148" s="3">
        <v>25000</v>
      </c>
    </row>
    <row r="149" spans="1:1">
      <c r="A149" s="3">
        <v>5333</v>
      </c>
    </row>
    <row r="150" spans="1:1">
      <c r="A150" s="3">
        <v>1000000</v>
      </c>
    </row>
    <row r="151" spans="1:1">
      <c r="A151" s="3">
        <v>497878</v>
      </c>
    </row>
    <row r="152" spans="1:1">
      <c r="A152" s="3">
        <v>249855</v>
      </c>
    </row>
    <row r="153" spans="1:1">
      <c r="A153" s="3">
        <v>2500000</v>
      </c>
    </row>
    <row r="154" spans="1:1">
      <c r="A154" s="3">
        <v>200000</v>
      </c>
    </row>
    <row r="155" spans="1:1">
      <c r="A155" s="3">
        <v>200000</v>
      </c>
    </row>
    <row r="156" spans="1:1">
      <c r="A156" s="3">
        <v>314110</v>
      </c>
    </row>
    <row r="157" spans="1:1">
      <c r="A157" s="3">
        <v>2999422</v>
      </c>
    </row>
    <row r="158" spans="1:1">
      <c r="A158" s="3">
        <v>286500</v>
      </c>
    </row>
    <row r="159" spans="1:1">
      <c r="A159" s="3">
        <v>100000</v>
      </c>
    </row>
    <row r="160" spans="1:1">
      <c r="A160" s="3">
        <v>99902</v>
      </c>
    </row>
    <row r="161" spans="1:1">
      <c r="A161" s="3">
        <v>1726129</v>
      </c>
    </row>
    <row r="162" spans="1:1">
      <c r="A162" s="3">
        <v>100000</v>
      </c>
    </row>
    <row r="163" spans="1:1">
      <c r="A163" s="3">
        <v>100001</v>
      </c>
    </row>
    <row r="164" spans="1:1">
      <c r="A164" s="3">
        <v>99858</v>
      </c>
    </row>
    <row r="165" spans="1:1">
      <c r="A165" s="3">
        <v>3578639</v>
      </c>
    </row>
    <row r="166" spans="1:1">
      <c r="A166" s="3">
        <v>650000</v>
      </c>
    </row>
    <row r="167" spans="1:1">
      <c r="A167" s="3">
        <v>750000</v>
      </c>
    </row>
    <row r="168" spans="1:1">
      <c r="A168" s="3">
        <v>100000</v>
      </c>
    </row>
    <row r="169" spans="1:1">
      <c r="A169" s="3">
        <v>100000</v>
      </c>
    </row>
    <row r="170" spans="1:1">
      <c r="A170" s="3">
        <v>4808246</v>
      </c>
    </row>
    <row r="171" spans="1:1">
      <c r="A171" s="3">
        <v>100007</v>
      </c>
    </row>
    <row r="172" spans="1:1">
      <c r="A172" s="3">
        <v>100000</v>
      </c>
    </row>
    <row r="173" spans="1:1">
      <c r="A173" s="3">
        <v>100000</v>
      </c>
    </row>
    <row r="174" spans="1:1">
      <c r="A174" s="3">
        <v>2000000</v>
      </c>
    </row>
    <row r="175" spans="1:1">
      <c r="A175" s="3">
        <v>210000</v>
      </c>
    </row>
    <row r="176" spans="1:1">
      <c r="A176" s="3">
        <v>5000</v>
      </c>
    </row>
    <row r="177" spans="1:1">
      <c r="A177" s="3">
        <v>200000</v>
      </c>
    </row>
    <row r="178" spans="1:1">
      <c r="A178" s="3">
        <v>100000</v>
      </c>
    </row>
    <row r="179" spans="1:1">
      <c r="A179" s="3">
        <v>100000</v>
      </c>
    </row>
    <row r="180" spans="1:1">
      <c r="A180" s="3">
        <v>499547</v>
      </c>
    </row>
    <row r="181" spans="1:1">
      <c r="A181" s="3">
        <v>400000</v>
      </c>
    </row>
    <row r="182" spans="1:1">
      <c r="A182" s="3">
        <v>100000</v>
      </c>
    </row>
    <row r="183" spans="1:1">
      <c r="A183" s="3">
        <v>146337</v>
      </c>
    </row>
    <row r="184" spans="1:1">
      <c r="A184" s="3">
        <v>2000000</v>
      </c>
    </row>
    <row r="185" spans="1:1">
      <c r="A185" s="3">
        <v>64518</v>
      </c>
    </row>
    <row r="186" spans="1:1">
      <c r="A186" s="3">
        <v>933529</v>
      </c>
    </row>
    <row r="187" spans="1:1">
      <c r="A187" s="3">
        <v>750000</v>
      </c>
    </row>
    <row r="188" spans="1:1">
      <c r="A188" s="3">
        <v>100000</v>
      </c>
    </row>
    <row r="189" spans="1:1">
      <c r="A189" s="3">
        <v>99080</v>
      </c>
    </row>
    <row r="190" spans="1:1">
      <c r="A190" s="3">
        <v>50388</v>
      </c>
    </row>
    <row r="191" spans="1:1">
      <c r="A191" s="3">
        <v>249994</v>
      </c>
    </row>
    <row r="192" spans="1:1">
      <c r="A192" s="3">
        <v>14670</v>
      </c>
    </row>
    <row r="193" spans="1:1">
      <c r="A193" s="3">
        <v>75000</v>
      </c>
    </row>
    <row r="194" spans="1:1">
      <c r="A194" s="3">
        <v>63300</v>
      </c>
    </row>
    <row r="195" spans="1:1">
      <c r="A195" s="3">
        <v>82800</v>
      </c>
    </row>
    <row r="196" spans="1:1">
      <c r="A196" s="3">
        <v>42000</v>
      </c>
    </row>
    <row r="197" spans="1:1">
      <c r="A197" s="3">
        <v>75000</v>
      </c>
    </row>
    <row r="198" spans="1:1">
      <c r="A198" s="3">
        <v>40000</v>
      </c>
    </row>
    <row r="199" spans="1:1">
      <c r="A199" s="3">
        <v>40000</v>
      </c>
    </row>
    <row r="200" spans="1:1">
      <c r="A200" s="3">
        <v>17240</v>
      </c>
    </row>
    <row r="201" spans="1:1">
      <c r="A201" s="3">
        <v>40000</v>
      </c>
    </row>
    <row r="202" spans="1:1">
      <c r="A202" s="3">
        <v>400000</v>
      </c>
    </row>
    <row r="203" spans="1:1">
      <c r="A203" s="3">
        <v>998150</v>
      </c>
    </row>
    <row r="204" spans="1:1">
      <c r="A204" s="3">
        <v>25000</v>
      </c>
    </row>
    <row r="205" spans="1:1">
      <c r="A205" s="3">
        <v>685000</v>
      </c>
    </row>
    <row r="206" spans="1:1">
      <c r="A206" s="3">
        <v>75000</v>
      </c>
    </row>
    <row r="207" spans="1:1">
      <c r="A207" s="3">
        <v>74871</v>
      </c>
    </row>
    <row r="208" spans="1:1">
      <c r="A208" s="3">
        <v>14657</v>
      </c>
    </row>
    <row r="209" spans="1:1">
      <c r="A209" s="3">
        <v>61929</v>
      </c>
    </row>
    <row r="210" spans="1:1">
      <c r="A210" s="3">
        <v>48907</v>
      </c>
    </row>
    <row r="211" spans="1:1">
      <c r="A211" s="3">
        <v>150000</v>
      </c>
    </row>
    <row r="212" spans="1:1">
      <c r="A212" s="3">
        <v>150000</v>
      </c>
    </row>
    <row r="213" spans="1:1">
      <c r="A213" s="3">
        <v>942527</v>
      </c>
    </row>
    <row r="214" spans="1:1">
      <c r="A214" s="3">
        <v>208950</v>
      </c>
    </row>
    <row r="215" spans="1:1">
      <c r="A215" s="3">
        <v>879000</v>
      </c>
    </row>
    <row r="216" spans="1:1">
      <c r="A216" s="3">
        <v>398704</v>
      </c>
    </row>
    <row r="217" spans="1:1">
      <c r="A217" s="3">
        <v>250000</v>
      </c>
    </row>
    <row r="218" spans="1:1">
      <c r="A218" s="3">
        <v>211795</v>
      </c>
    </row>
    <row r="219" spans="1:1">
      <c r="A219" s="3">
        <v>500000</v>
      </c>
    </row>
    <row r="220" spans="1:1">
      <c r="A220" s="3">
        <v>75000</v>
      </c>
    </row>
    <row r="221" spans="1:1">
      <c r="A221" s="3">
        <v>10000</v>
      </c>
    </row>
    <row r="222" spans="1:1">
      <c r="A222" s="3">
        <v>50000</v>
      </c>
    </row>
    <row r="223" spans="1:1">
      <c r="A223" s="3">
        <v>249826</v>
      </c>
    </row>
    <row r="224" spans="1:1">
      <c r="A224" s="3">
        <v>152513</v>
      </c>
    </row>
    <row r="225" spans="1:1">
      <c r="A225" s="3">
        <v>39600</v>
      </c>
    </row>
    <row r="226" spans="1:1">
      <c r="A226" s="3">
        <v>13763544</v>
      </c>
    </row>
    <row r="227" spans="1:1">
      <c r="A227" s="3">
        <v>115000</v>
      </c>
    </row>
    <row r="228" spans="1:1">
      <c r="A228" s="3">
        <v>36540</v>
      </c>
    </row>
    <row r="229" spans="1:1">
      <c r="A229" s="3">
        <v>250249</v>
      </c>
    </row>
    <row r="230" spans="1:1">
      <c r="A230" s="3">
        <v>7000000</v>
      </c>
    </row>
    <row r="231" spans="1:1">
      <c r="A231" s="3">
        <v>250000</v>
      </c>
    </row>
    <row r="232" spans="1:1">
      <c r="A232" s="3">
        <v>249505</v>
      </c>
    </row>
    <row r="233" spans="1:1">
      <c r="A233" s="3">
        <v>249396</v>
      </c>
    </row>
    <row r="234" spans="1:1">
      <c r="A234" s="3">
        <v>50527</v>
      </c>
    </row>
    <row r="235" spans="1:1">
      <c r="A235" s="3">
        <v>241747</v>
      </c>
    </row>
    <row r="236" spans="1:1">
      <c r="A236" s="3">
        <v>248343</v>
      </c>
    </row>
    <row r="237" spans="1:1">
      <c r="A237" s="3">
        <v>3200000</v>
      </c>
    </row>
    <row r="238" spans="1:1">
      <c r="A238" s="3">
        <v>12000000</v>
      </c>
    </row>
    <row r="239" spans="1:1">
      <c r="A239" s="3">
        <v>249113</v>
      </c>
    </row>
    <row r="240" spans="1:1">
      <c r="A240" s="3">
        <v>499375</v>
      </c>
    </row>
    <row r="241" spans="1:1">
      <c r="A241" s="3">
        <v>500000</v>
      </c>
    </row>
    <row r="242" spans="1:1">
      <c r="A242" s="3">
        <v>750000</v>
      </c>
    </row>
    <row r="243" spans="1:1">
      <c r="A243" s="3">
        <v>247465</v>
      </c>
    </row>
    <row r="244" spans="1:1">
      <c r="A244" s="3">
        <v>250000</v>
      </c>
    </row>
    <row r="245" spans="1:1">
      <c r="A245" s="3">
        <v>248760</v>
      </c>
    </row>
    <row r="246" spans="1:1">
      <c r="A246" s="3">
        <v>239796</v>
      </c>
    </row>
    <row r="247" spans="1:1">
      <c r="A247" s="3">
        <v>244733</v>
      </c>
    </row>
    <row r="248" spans="1:1">
      <c r="A248" s="3">
        <v>200000</v>
      </c>
    </row>
    <row r="249" spans="1:1">
      <c r="A249" s="3">
        <v>231846</v>
      </c>
    </row>
    <row r="250" spans="1:1">
      <c r="A250" s="3">
        <v>249808</v>
      </c>
    </row>
    <row r="251" spans="1:1">
      <c r="A251" s="3">
        <v>249471</v>
      </c>
    </row>
    <row r="252" spans="1:1">
      <c r="A252" s="3">
        <v>250000</v>
      </c>
    </row>
    <row r="253" spans="1:1">
      <c r="A253" s="3">
        <v>249482</v>
      </c>
    </row>
    <row r="254" spans="1:1">
      <c r="A254" s="3">
        <v>250000</v>
      </c>
    </row>
    <row r="255" spans="1:1">
      <c r="A255" s="3">
        <v>3000695</v>
      </c>
    </row>
    <row r="256" spans="1:1">
      <c r="A256" s="3">
        <v>100000</v>
      </c>
    </row>
    <row r="257" spans="1:1">
      <c r="A257" s="3">
        <v>99500</v>
      </c>
    </row>
    <row r="258" spans="1:1">
      <c r="A258" s="3">
        <v>249939</v>
      </c>
    </row>
    <row r="259" spans="1:1">
      <c r="A259" s="3">
        <v>10500</v>
      </c>
    </row>
    <row r="260" spans="1:1">
      <c r="A260" s="3">
        <v>71166</v>
      </c>
    </row>
    <row r="261" spans="1:1">
      <c r="A261" s="3">
        <v>259895</v>
      </c>
    </row>
    <row r="262" spans="1:1">
      <c r="A262" s="3">
        <v>557168</v>
      </c>
    </row>
    <row r="263" spans="1:1">
      <c r="A263" s="3">
        <v>1700000</v>
      </c>
    </row>
    <row r="264" spans="1:1">
      <c r="A264" s="3">
        <v>250669</v>
      </c>
    </row>
    <row r="265" spans="1:1">
      <c r="A265" s="3">
        <v>989319</v>
      </c>
    </row>
    <row r="266" spans="1:1">
      <c r="A266" s="3">
        <v>10000000</v>
      </c>
    </row>
    <row r="267" spans="1:1">
      <c r="A267" s="3">
        <v>989929</v>
      </c>
    </row>
    <row r="268" spans="1:1">
      <c r="A268" s="3">
        <v>100000</v>
      </c>
    </row>
    <row r="269" spans="1:1">
      <c r="A269" s="3">
        <v>5197878</v>
      </c>
    </row>
    <row r="270" spans="1:1">
      <c r="A270" s="3">
        <v>3882600</v>
      </c>
    </row>
    <row r="271" spans="1:1">
      <c r="A271" s="3">
        <v>2446500</v>
      </c>
    </row>
    <row r="272" spans="1:1">
      <c r="A272" s="3">
        <v>5150000</v>
      </c>
    </row>
    <row r="273" spans="1:1">
      <c r="A273" s="3">
        <v>3743337</v>
      </c>
    </row>
    <row r="274" spans="1:1">
      <c r="A274" s="3">
        <v>200001</v>
      </c>
    </row>
    <row r="275" spans="1:1">
      <c r="A275" s="3">
        <v>5151110</v>
      </c>
    </row>
    <row r="276" spans="1:1">
      <c r="A276" s="3">
        <v>4000000</v>
      </c>
    </row>
    <row r="277" spans="1:1">
      <c r="A277" s="3">
        <v>25000</v>
      </c>
    </row>
    <row r="278" spans="1:1">
      <c r="A278" s="3">
        <v>1602380</v>
      </c>
    </row>
    <row r="279" spans="1:1">
      <c r="A279" s="3">
        <v>500000</v>
      </c>
    </row>
    <row r="280" spans="1:1">
      <c r="A280" s="3">
        <v>500000</v>
      </c>
    </row>
    <row r="281" spans="1:1">
      <c r="A281" s="3">
        <v>250000</v>
      </c>
    </row>
    <row r="282" spans="1:1">
      <c r="A282" s="3">
        <v>25000</v>
      </c>
    </row>
    <row r="283" spans="1:1">
      <c r="A283" s="3">
        <v>270000</v>
      </c>
    </row>
    <row r="284" spans="1:1">
      <c r="A284" s="3">
        <v>99964</v>
      </c>
    </row>
    <row r="285" spans="1:1">
      <c r="A285" s="3">
        <v>500000</v>
      </c>
    </row>
    <row r="286" spans="1:1">
      <c r="A286" s="3">
        <v>100000</v>
      </c>
    </row>
    <row r="287" spans="1:1">
      <c r="A287" s="3">
        <v>100000</v>
      </c>
    </row>
    <row r="288" spans="1:1">
      <c r="A288" s="3">
        <v>25000</v>
      </c>
    </row>
    <row r="289" spans="1:1">
      <c r="A289" s="3">
        <v>250000</v>
      </c>
    </row>
    <row r="290" spans="1:1">
      <c r="A290" s="3">
        <v>25000</v>
      </c>
    </row>
    <row r="291" spans="1:1">
      <c r="A291" s="3">
        <v>25000</v>
      </c>
    </row>
    <row r="292" spans="1:1">
      <c r="A292" s="3">
        <v>235150</v>
      </c>
    </row>
    <row r="293" spans="1:1">
      <c r="A293" s="3">
        <v>500000</v>
      </c>
    </row>
    <row r="294" spans="1:1">
      <c r="A294" s="3">
        <v>25000</v>
      </c>
    </row>
    <row r="295" spans="1:1">
      <c r="A295" s="3">
        <v>99998</v>
      </c>
    </row>
    <row r="296" spans="1:1">
      <c r="A296" s="3">
        <v>500125</v>
      </c>
    </row>
    <row r="297" spans="1:1">
      <c r="A297" s="3">
        <v>25000</v>
      </c>
    </row>
    <row r="298" spans="1:1">
      <c r="A298" s="3">
        <v>25000</v>
      </c>
    </row>
    <row r="299" spans="1:1">
      <c r="A299" s="3">
        <v>25000</v>
      </c>
    </row>
    <row r="300" spans="1:1">
      <c r="A300" s="3">
        <v>377646</v>
      </c>
    </row>
    <row r="301" spans="1:1">
      <c r="A301" s="3">
        <v>7000000</v>
      </c>
    </row>
    <row r="302" spans="1:1">
      <c r="A302" s="3">
        <v>250000</v>
      </c>
    </row>
    <row r="303" spans="1:1">
      <c r="A303" s="3">
        <v>840000</v>
      </c>
    </row>
    <row r="304" spans="1:1">
      <c r="A304" s="3">
        <v>80000</v>
      </c>
    </row>
    <row r="305" spans="1:1">
      <c r="A305" s="3">
        <v>610819</v>
      </c>
    </row>
    <row r="306" spans="1:1">
      <c r="A306" s="3">
        <v>840000</v>
      </c>
    </row>
    <row r="307" spans="1:1">
      <c r="A307" s="3">
        <v>799825</v>
      </c>
    </row>
    <row r="308" spans="1:1">
      <c r="A308" s="3">
        <v>800000</v>
      </c>
    </row>
    <row r="309" spans="1:1">
      <c r="A309" s="3">
        <v>1150000</v>
      </c>
    </row>
    <row r="310" spans="1:1">
      <c r="A310" s="3">
        <v>840000</v>
      </c>
    </row>
    <row r="311" spans="1:1">
      <c r="A311" s="3">
        <v>494953</v>
      </c>
    </row>
    <row r="312" spans="1:1">
      <c r="A312" s="3">
        <v>950548</v>
      </c>
    </row>
    <row r="313" spans="1:1">
      <c r="A313" s="3">
        <v>5000000</v>
      </c>
    </row>
    <row r="314" spans="1:1">
      <c r="A314" s="3">
        <v>397036</v>
      </c>
    </row>
    <row r="315" spans="1:1">
      <c r="A315" s="3">
        <v>100000</v>
      </c>
    </row>
    <row r="316" spans="1:1">
      <c r="A316" s="3">
        <v>200002</v>
      </c>
    </row>
    <row r="317" spans="1:1">
      <c r="A317" s="3">
        <v>499962</v>
      </c>
    </row>
    <row r="318" spans="1:1">
      <c r="A318" s="3">
        <v>50000</v>
      </c>
    </row>
    <row r="319" spans="1:1">
      <c r="A319" s="3">
        <v>48449</v>
      </c>
    </row>
    <row r="320" spans="1:1">
      <c r="A320" s="3">
        <v>464984</v>
      </c>
    </row>
    <row r="321" spans="1:1">
      <c r="A321" s="3">
        <v>50000</v>
      </c>
    </row>
    <row r="322" spans="1:1">
      <c r="A322" s="3">
        <v>74290</v>
      </c>
    </row>
    <row r="323" spans="1:1">
      <c r="A323" s="3">
        <v>150000</v>
      </c>
    </row>
    <row r="324" spans="1:1">
      <c r="A324" s="3">
        <v>250000</v>
      </c>
    </row>
    <row r="325" spans="1:1">
      <c r="A325" s="3">
        <v>150000</v>
      </c>
    </row>
    <row r="326" spans="1:1">
      <c r="A326" s="3">
        <v>1860</v>
      </c>
    </row>
    <row r="327" spans="1:1">
      <c r="A327" s="3">
        <v>387</v>
      </c>
    </row>
    <row r="328" spans="1:1">
      <c r="A328" s="3">
        <v>2110342</v>
      </c>
    </row>
    <row r="329" spans="1:1">
      <c r="A329" s="3">
        <v>953184</v>
      </c>
    </row>
    <row r="330" spans="1:1">
      <c r="A330" s="3">
        <v>300008</v>
      </c>
    </row>
    <row r="331" spans="1:1">
      <c r="A331" s="3">
        <v>797170</v>
      </c>
    </row>
    <row r="332" spans="1:1">
      <c r="A332" s="3">
        <v>30000</v>
      </c>
    </row>
    <row r="333" spans="1:1">
      <c r="A333" s="3">
        <v>21563</v>
      </c>
    </row>
    <row r="334" spans="1:1">
      <c r="A334" s="3">
        <v>703737</v>
      </c>
    </row>
    <row r="335" spans="1:1">
      <c r="A335" s="3">
        <v>150000</v>
      </c>
    </row>
    <row r="336" spans="1:1">
      <c r="A336" s="3">
        <v>650000</v>
      </c>
    </row>
    <row r="337" spans="1:1">
      <c r="A337" s="3">
        <v>218567</v>
      </c>
    </row>
    <row r="338" spans="1:1">
      <c r="A338" s="3">
        <v>10000</v>
      </c>
    </row>
    <row r="339" spans="1:1">
      <c r="A339" s="3">
        <v>614954</v>
      </c>
    </row>
    <row r="340" spans="1:1">
      <c r="A340" s="3">
        <v>5000000</v>
      </c>
    </row>
    <row r="341" spans="1:1">
      <c r="A341" s="3">
        <v>36540</v>
      </c>
    </row>
    <row r="342" spans="1:1">
      <c r="A342" s="3">
        <v>1300000</v>
      </c>
    </row>
    <row r="343" spans="1:1">
      <c r="A343" s="3">
        <v>40000</v>
      </c>
    </row>
    <row r="344" spans="1:1">
      <c r="A344" s="3">
        <v>1465525</v>
      </c>
    </row>
    <row r="345" spans="1:1">
      <c r="A345" s="3">
        <v>14130000</v>
      </c>
    </row>
    <row r="346" spans="1:1">
      <c r="A346" s="3">
        <v>300000</v>
      </c>
    </row>
    <row r="347" spans="1:1">
      <c r="A347" s="3">
        <v>500543</v>
      </c>
    </row>
    <row r="348" spans="1:1">
      <c r="A348" s="3">
        <v>200000</v>
      </c>
    </row>
    <row r="349" spans="1:1">
      <c r="A349" s="3">
        <v>270492</v>
      </c>
    </row>
    <row r="350" spans="1:1">
      <c r="A350" s="3">
        <v>744703</v>
      </c>
    </row>
    <row r="351" spans="1:1">
      <c r="A351" s="3">
        <v>1000000</v>
      </c>
    </row>
    <row r="352" spans="1:1">
      <c r="A352" s="3">
        <v>400000</v>
      </c>
    </row>
    <row r="353" spans="1:1">
      <c r="A353" s="3">
        <v>10000</v>
      </c>
    </row>
    <row r="354" spans="1:1">
      <c r="A354" s="3">
        <v>659788</v>
      </c>
    </row>
    <row r="355" spans="1:1">
      <c r="A355" s="3">
        <v>10000</v>
      </c>
    </row>
    <row r="356" spans="1:1">
      <c r="A356" s="3">
        <v>255394</v>
      </c>
    </row>
    <row r="357" spans="1:1">
      <c r="A357" s="3">
        <v>111042</v>
      </c>
    </row>
    <row r="358" spans="1:1">
      <c r="A358" s="3">
        <v>175644</v>
      </c>
    </row>
    <row r="359" spans="1:1">
      <c r="A359" s="3">
        <v>272914</v>
      </c>
    </row>
    <row r="360" spans="1:1">
      <c r="A360" s="3">
        <v>285714</v>
      </c>
    </row>
    <row r="361" spans="1:1">
      <c r="A361" s="3">
        <v>235000</v>
      </c>
    </row>
    <row r="362" spans="1:1">
      <c r="A362" s="3">
        <v>2989138</v>
      </c>
    </row>
    <row r="363" spans="1:1">
      <c r="A363" s="3">
        <v>3615655</v>
      </c>
    </row>
    <row r="364" spans="1:1">
      <c r="A364" s="3">
        <v>329034</v>
      </c>
    </row>
    <row r="365" spans="1:1">
      <c r="A365" s="3">
        <v>400381</v>
      </c>
    </row>
    <row r="366" spans="1:1">
      <c r="A366" s="3">
        <v>5727043</v>
      </c>
    </row>
    <row r="367" spans="1:1">
      <c r="A367" s="3">
        <v>356054</v>
      </c>
    </row>
    <row r="368" spans="1:1">
      <c r="A368" s="3">
        <v>300000</v>
      </c>
    </row>
    <row r="369" spans="1:1">
      <c r="A369" s="3">
        <v>3204132</v>
      </c>
    </row>
    <row r="370" spans="1:1">
      <c r="A370" s="3">
        <v>27890</v>
      </c>
    </row>
    <row r="371" spans="1:1">
      <c r="A371" s="3">
        <v>134281</v>
      </c>
    </row>
    <row r="372" spans="1:1">
      <c r="A372" s="3">
        <v>499996</v>
      </c>
    </row>
    <row r="373" spans="1:1">
      <c r="A373" s="3">
        <v>132907</v>
      </c>
    </row>
    <row r="374" spans="1:1">
      <c r="A374" s="3">
        <v>420002</v>
      </c>
    </row>
    <row r="375" spans="1:1">
      <c r="A375" s="3">
        <v>4463541</v>
      </c>
    </row>
    <row r="376" spans="1:1">
      <c r="A376" s="3">
        <v>2423203</v>
      </c>
    </row>
    <row r="377" spans="1:1">
      <c r="A377" s="3">
        <v>247333</v>
      </c>
    </row>
    <row r="378" spans="1:1">
      <c r="A378" s="3">
        <v>799759</v>
      </c>
    </row>
    <row r="379" spans="1:1">
      <c r="A379" s="3">
        <v>375000</v>
      </c>
    </row>
    <row r="380" spans="1:1">
      <c r="A380" s="3">
        <v>397590</v>
      </c>
    </row>
    <row r="381" spans="1:1">
      <c r="A381" s="3">
        <v>245534</v>
      </c>
    </row>
    <row r="382" spans="1:1">
      <c r="A382" s="3">
        <v>621265</v>
      </c>
    </row>
    <row r="383" spans="1:1">
      <c r="A383" s="3">
        <v>497499</v>
      </c>
    </row>
    <row r="384" spans="1:1">
      <c r="A384" s="3">
        <v>1418622</v>
      </c>
    </row>
    <row r="385" spans="1:1">
      <c r="A385" s="3">
        <v>498857</v>
      </c>
    </row>
    <row r="386" spans="1:1">
      <c r="A386" s="3">
        <v>50000</v>
      </c>
    </row>
    <row r="387" spans="1:1">
      <c r="A387" s="3">
        <v>959477</v>
      </c>
    </row>
    <row r="388" spans="1:1">
      <c r="A388" s="3">
        <v>47810</v>
      </c>
    </row>
    <row r="389" spans="1:1">
      <c r="A389" s="3">
        <v>50000</v>
      </c>
    </row>
    <row r="390" spans="1:1">
      <c r="A390" s="3">
        <v>50000</v>
      </c>
    </row>
    <row r="391" spans="1:1">
      <c r="A391" s="3">
        <v>50000</v>
      </c>
    </row>
    <row r="392" spans="1:1">
      <c r="A392" s="3">
        <v>49996</v>
      </c>
    </row>
    <row r="393" spans="1:1">
      <c r="A393" s="3">
        <v>42500</v>
      </c>
    </row>
    <row r="394" spans="1:1">
      <c r="A394" s="3">
        <v>50000</v>
      </c>
    </row>
    <row r="395" spans="1:1">
      <c r="A395" s="3">
        <v>50000</v>
      </c>
    </row>
    <row r="396" spans="1:1">
      <c r="A396" s="3">
        <v>49949</v>
      </c>
    </row>
    <row r="397" spans="1:1">
      <c r="A397" s="3">
        <v>50000</v>
      </c>
    </row>
    <row r="398" spans="1:1">
      <c r="A398" s="3">
        <v>50000</v>
      </c>
    </row>
    <row r="399" spans="1:1">
      <c r="A399" s="3">
        <v>50000</v>
      </c>
    </row>
    <row r="400" spans="1:1">
      <c r="A400" s="3">
        <v>39280</v>
      </c>
    </row>
    <row r="401" spans="1:1">
      <c r="A401" s="3">
        <v>50000</v>
      </c>
    </row>
    <row r="402" spans="1:1">
      <c r="A402" s="3">
        <v>49500</v>
      </c>
    </row>
    <row r="403" spans="1:1">
      <c r="A403" s="3">
        <v>23476</v>
      </c>
    </row>
    <row r="404" spans="1:1">
      <c r="A404" s="3">
        <v>50000</v>
      </c>
    </row>
    <row r="405" spans="1:1">
      <c r="A405" s="3">
        <v>400000</v>
      </c>
    </row>
    <row r="406" spans="1:1">
      <c r="A406" s="3">
        <v>50000</v>
      </c>
    </row>
    <row r="407" spans="1:1">
      <c r="A407" s="3">
        <v>999795</v>
      </c>
    </row>
    <row r="408" spans="1:1">
      <c r="A408" s="3">
        <v>50000</v>
      </c>
    </row>
    <row r="409" spans="1:1">
      <c r="A409" s="3">
        <v>1000001</v>
      </c>
    </row>
    <row r="410" spans="1:1">
      <c r="A410" s="3">
        <v>50000</v>
      </c>
    </row>
    <row r="411" spans="1:1">
      <c r="A411" s="3">
        <v>277044</v>
      </c>
    </row>
    <row r="412" spans="1:1">
      <c r="A412" s="3">
        <v>2000000</v>
      </c>
    </row>
    <row r="413" spans="1:1">
      <c r="A413" s="3">
        <v>281217</v>
      </c>
    </row>
    <row r="414" spans="1:1">
      <c r="A414" s="3">
        <v>88000</v>
      </c>
    </row>
    <row r="415" spans="1:1">
      <c r="A415" s="3">
        <v>75000</v>
      </c>
    </row>
    <row r="416" spans="1:1">
      <c r="A416" s="3">
        <v>146221</v>
      </c>
    </row>
    <row r="417" spans="1:1">
      <c r="A417" s="3">
        <v>498055</v>
      </c>
    </row>
    <row r="418" spans="1:1">
      <c r="A418" s="3">
        <v>600000</v>
      </c>
    </row>
    <row r="419" spans="1:1">
      <c r="A419" s="3">
        <v>818471</v>
      </c>
    </row>
    <row r="420" spans="1:1">
      <c r="A420" s="3">
        <v>297800</v>
      </c>
    </row>
    <row r="421" spans="1:1">
      <c r="A421" s="3">
        <v>1168734</v>
      </c>
    </row>
    <row r="422" spans="1:1">
      <c r="A422" s="3">
        <v>1250000</v>
      </c>
    </row>
    <row r="423" spans="1:1">
      <c r="A423" s="3">
        <v>750000</v>
      </c>
    </row>
    <row r="424" spans="1:1">
      <c r="A424" s="3">
        <v>3956061</v>
      </c>
    </row>
    <row r="425" spans="1:1">
      <c r="A425" s="3">
        <v>855766</v>
      </c>
    </row>
    <row r="426" spans="1:1">
      <c r="A426" s="3">
        <v>50000</v>
      </c>
    </row>
    <row r="427" spans="1:1">
      <c r="A427" s="3">
        <v>500000</v>
      </c>
    </row>
    <row r="428" spans="1:1">
      <c r="A428" s="3">
        <v>500906</v>
      </c>
    </row>
    <row r="429" spans="1:1">
      <c r="A429" s="3">
        <v>494826</v>
      </c>
    </row>
    <row r="430" spans="1:1">
      <c r="A430" s="3">
        <v>871845</v>
      </c>
    </row>
    <row r="431" spans="1:1">
      <c r="A431" s="3">
        <v>350000</v>
      </c>
    </row>
    <row r="432" spans="1:1">
      <c r="A432" s="3">
        <v>4030207</v>
      </c>
    </row>
    <row r="433" spans="1:1">
      <c r="A433" s="3">
        <v>500000</v>
      </c>
    </row>
    <row r="434" spans="1:1">
      <c r="A434" s="3">
        <v>200000</v>
      </c>
    </row>
    <row r="435" spans="1:1">
      <c r="A435" s="3">
        <v>25000</v>
      </c>
    </row>
    <row r="436" spans="1:1">
      <c r="A436" s="3">
        <v>151019</v>
      </c>
    </row>
    <row r="437" spans="1:1">
      <c r="A437" s="3">
        <v>2051058</v>
      </c>
    </row>
    <row r="438" spans="1:1">
      <c r="A438" s="3">
        <v>476553</v>
      </c>
    </row>
    <row r="439" spans="1:1">
      <c r="A439" s="3">
        <v>1397601</v>
      </c>
    </row>
    <row r="440" spans="1:1">
      <c r="A440" s="3">
        <v>250000</v>
      </c>
    </row>
    <row r="441" spans="1:1">
      <c r="A441" s="3">
        <v>135001</v>
      </c>
    </row>
    <row r="442" spans="1:1">
      <c r="A442" s="3">
        <v>2610000</v>
      </c>
    </row>
    <row r="443" spans="1:1">
      <c r="A443" s="3">
        <v>538967</v>
      </c>
    </row>
    <row r="444" spans="1:1">
      <c r="A444" s="3">
        <v>75000</v>
      </c>
    </row>
    <row r="445" spans="1:1">
      <c r="A445" s="3">
        <v>700000</v>
      </c>
    </row>
    <row r="446" spans="1:1">
      <c r="A446" s="3">
        <v>75000</v>
      </c>
    </row>
    <row r="447" spans="1:1">
      <c r="A447" s="3">
        <v>1696890</v>
      </c>
    </row>
    <row r="448" spans="1:1">
      <c r="A448" s="3">
        <v>40000</v>
      </c>
    </row>
    <row r="449" spans="1:1">
      <c r="A449" s="3">
        <v>974941</v>
      </c>
    </row>
    <row r="450" spans="1:1">
      <c r="A450" s="3">
        <v>2025622</v>
      </c>
    </row>
    <row r="451" spans="1:1">
      <c r="A451" s="3">
        <v>3000165</v>
      </c>
    </row>
    <row r="452" spans="1:1">
      <c r="A452" s="3">
        <v>10000</v>
      </c>
    </row>
    <row r="453" spans="1:1">
      <c r="A453" s="3">
        <v>987000</v>
      </c>
    </row>
    <row r="454" spans="1:1">
      <c r="A454" s="3">
        <v>125000</v>
      </c>
    </row>
    <row r="455" spans="1:1">
      <c r="A455" s="3">
        <v>975000</v>
      </c>
    </row>
    <row r="456" spans="1:1">
      <c r="A456" s="3">
        <v>4353830</v>
      </c>
    </row>
    <row r="457" spans="1:1">
      <c r="A457" s="3">
        <v>100000</v>
      </c>
    </row>
    <row r="458" spans="1:1">
      <c r="A458" s="3">
        <v>242580</v>
      </c>
    </row>
    <row r="459" spans="1:1">
      <c r="A459" s="3">
        <v>100000</v>
      </c>
    </row>
    <row r="460" spans="1:1">
      <c r="A460" s="3">
        <v>6500000</v>
      </c>
    </row>
    <row r="461" spans="1:1">
      <c r="A461" s="3">
        <v>210360</v>
      </c>
    </row>
    <row r="462" spans="1:1">
      <c r="A462" s="3">
        <v>600000</v>
      </c>
    </row>
    <row r="463" spans="1:1">
      <c r="A463" s="3">
        <v>2935048</v>
      </c>
    </row>
    <row r="464" spans="1:1">
      <c r="A464" s="3">
        <v>7090167</v>
      </c>
    </row>
    <row r="465" spans="1:1">
      <c r="A465" s="3">
        <v>1200007</v>
      </c>
    </row>
    <row r="466" spans="1:1">
      <c r="A466" s="3">
        <v>4475911</v>
      </c>
    </row>
    <row r="467" spans="1:1">
      <c r="A467" s="3">
        <v>5664388</v>
      </c>
    </row>
    <row r="468" spans="1:1">
      <c r="A468" s="3">
        <v>330008</v>
      </c>
    </row>
    <row r="469" spans="1:1">
      <c r="A469" s="3">
        <v>4476761</v>
      </c>
    </row>
    <row r="470" spans="1:1">
      <c r="A470" s="3">
        <v>9490475</v>
      </c>
    </row>
    <row r="471" spans="1:1">
      <c r="A471" s="3">
        <v>9000000</v>
      </c>
    </row>
    <row r="472" spans="1:1">
      <c r="A472" s="3">
        <v>1000000</v>
      </c>
    </row>
    <row r="473" spans="1:1">
      <c r="A473" s="3">
        <v>600000</v>
      </c>
    </row>
    <row r="474" spans="1:1">
      <c r="A474" s="3">
        <v>3000000</v>
      </c>
    </row>
    <row r="475" spans="1:1">
      <c r="A475" s="3">
        <v>3772190</v>
      </c>
    </row>
    <row r="476" spans="1:1">
      <c r="A476" s="3">
        <v>600000</v>
      </c>
    </row>
    <row r="477" spans="1:1">
      <c r="A477" s="3">
        <v>175000</v>
      </c>
    </row>
    <row r="478" spans="1:1">
      <c r="A478" s="3">
        <v>80000</v>
      </c>
    </row>
    <row r="479" spans="1:1">
      <c r="A479" s="3">
        <v>9999</v>
      </c>
    </row>
    <row r="480" spans="1:1">
      <c r="A480" s="3">
        <v>250000</v>
      </c>
    </row>
    <row r="481" spans="1:1">
      <c r="A481" s="3">
        <v>350000</v>
      </c>
    </row>
    <row r="482" spans="1:1">
      <c r="A482" s="3">
        <v>12000</v>
      </c>
    </row>
    <row r="483" spans="1:1">
      <c r="A483" s="3">
        <v>299444</v>
      </c>
    </row>
    <row r="484" spans="1:1">
      <c r="A484" s="3">
        <v>539334</v>
      </c>
    </row>
    <row r="485" spans="1:1">
      <c r="A485" s="3">
        <v>2940000</v>
      </c>
    </row>
    <row r="486" spans="1:1">
      <c r="A486" s="3">
        <v>170000</v>
      </c>
    </row>
    <row r="487" spans="1:1">
      <c r="A487" s="3">
        <v>600223</v>
      </c>
    </row>
    <row r="488" spans="1:1">
      <c r="A488" s="3">
        <v>1400000</v>
      </c>
    </row>
    <row r="489" spans="1:1">
      <c r="A489" s="3">
        <v>250000</v>
      </c>
    </row>
    <row r="490" spans="1:1">
      <c r="A490" s="3">
        <v>2241989</v>
      </c>
    </row>
    <row r="491" spans="1:1">
      <c r="A491" s="3">
        <v>249290</v>
      </c>
    </row>
    <row r="492" spans="1:1">
      <c r="A492" s="3">
        <v>2401202</v>
      </c>
    </row>
    <row r="493" spans="1:1">
      <c r="A493" s="3">
        <v>992800</v>
      </c>
    </row>
    <row r="494" spans="1:1">
      <c r="A494" s="3">
        <v>1422627</v>
      </c>
    </row>
    <row r="495" spans="1:1">
      <c r="A495" s="3">
        <v>768112</v>
      </c>
    </row>
    <row r="496" spans="1:1">
      <c r="A496" s="3">
        <v>986452</v>
      </c>
    </row>
    <row r="497" spans="1:1">
      <c r="A497" s="3">
        <v>1153442</v>
      </c>
    </row>
    <row r="498" spans="1:1">
      <c r="A498" s="3">
        <v>300000</v>
      </c>
    </row>
    <row r="499" spans="1:1">
      <c r="A499" s="3">
        <v>2494277</v>
      </c>
    </row>
    <row r="500" spans="1:1">
      <c r="A500" s="3">
        <v>2000000</v>
      </c>
    </row>
    <row r="501" spans="1:1">
      <c r="A501" s="3">
        <v>753624</v>
      </c>
    </row>
    <row r="502" spans="1:1">
      <c r="A502" s="3">
        <v>369623</v>
      </c>
    </row>
    <row r="503" spans="1:1">
      <c r="A503" s="3">
        <v>86000</v>
      </c>
    </row>
    <row r="504" spans="1:1">
      <c r="A504" s="3">
        <v>134000</v>
      </c>
    </row>
    <row r="505" spans="1:1">
      <c r="A505" s="3">
        <v>4079361</v>
      </c>
    </row>
    <row r="506" spans="1:1">
      <c r="A506" s="3">
        <v>346644</v>
      </c>
    </row>
    <row r="507" spans="1:1">
      <c r="A507" s="3">
        <v>250000</v>
      </c>
    </row>
    <row r="508" spans="1:1">
      <c r="A508" s="3">
        <v>253482</v>
      </c>
    </row>
    <row r="509" spans="1:1">
      <c r="A509" s="3">
        <v>60000</v>
      </c>
    </row>
    <row r="510" spans="1:1">
      <c r="A510" s="3">
        <v>143600</v>
      </c>
    </row>
    <row r="511" spans="1:1">
      <c r="A511" s="3">
        <v>652255</v>
      </c>
    </row>
    <row r="512" spans="1:1">
      <c r="A512" s="3">
        <v>23000</v>
      </c>
    </row>
    <row r="513" spans="1:1">
      <c r="A513" s="3">
        <v>1680829</v>
      </c>
    </row>
    <row r="514" spans="1:1">
      <c r="A514" s="3">
        <v>2645072</v>
      </c>
    </row>
    <row r="515" spans="1:1">
      <c r="A515" s="3">
        <v>699104</v>
      </c>
    </row>
    <row r="516" spans="1:1">
      <c r="A516" s="3">
        <v>1100000</v>
      </c>
    </row>
    <row r="517" spans="1:1">
      <c r="A517" s="3">
        <v>103000</v>
      </c>
    </row>
    <row r="518" spans="1:1">
      <c r="A518" s="3">
        <v>500000</v>
      </c>
    </row>
    <row r="519" spans="1:1">
      <c r="A519" s="3">
        <v>785194</v>
      </c>
    </row>
    <row r="520" spans="1:1">
      <c r="A520" s="3">
        <v>950000</v>
      </c>
    </row>
    <row r="521" spans="1:1">
      <c r="A521" s="3">
        <v>250000</v>
      </c>
    </row>
    <row r="522" spans="1:1">
      <c r="A522" s="3">
        <v>594035</v>
      </c>
    </row>
    <row r="523" spans="1:1">
      <c r="A523" s="3">
        <v>100000</v>
      </c>
    </row>
    <row r="524" spans="1:1">
      <c r="A524" s="3">
        <v>500000</v>
      </c>
    </row>
    <row r="525" spans="1:1">
      <c r="A525" s="3">
        <v>5482457</v>
      </c>
    </row>
    <row r="526" spans="1:1">
      <c r="A526" s="3">
        <v>3095593</v>
      </c>
    </row>
    <row r="527" spans="1:1">
      <c r="A527" s="3">
        <v>997500</v>
      </c>
    </row>
    <row r="528" spans="1:1">
      <c r="A528" s="3">
        <v>100000</v>
      </c>
    </row>
    <row r="529" spans="1:1">
      <c r="A529" s="3">
        <v>87333334</v>
      </c>
    </row>
    <row r="530" spans="1:1">
      <c r="A530" s="3">
        <v>885130</v>
      </c>
    </row>
    <row r="531" spans="1:1">
      <c r="A531" s="3">
        <v>250000</v>
      </c>
    </row>
    <row r="532" spans="1:1">
      <c r="A532" s="3">
        <v>300000</v>
      </c>
    </row>
    <row r="533" spans="1:1">
      <c r="A533" s="3">
        <v>300000</v>
      </c>
    </row>
    <row r="534" spans="1:1">
      <c r="A534" s="3">
        <v>300000</v>
      </c>
    </row>
    <row r="535" spans="1:1">
      <c r="A535" s="3">
        <v>300000</v>
      </c>
    </row>
    <row r="536" spans="1:1">
      <c r="A536" s="3">
        <v>299902</v>
      </c>
    </row>
    <row r="537" spans="1:1">
      <c r="A537" s="3">
        <v>300000</v>
      </c>
    </row>
    <row r="538" spans="1:1">
      <c r="A538" s="3">
        <v>479000</v>
      </c>
    </row>
    <row r="539" spans="1:1">
      <c r="A539" s="3">
        <v>420632</v>
      </c>
    </row>
    <row r="540" spans="1:1">
      <c r="A540" s="3">
        <v>334100</v>
      </c>
    </row>
    <row r="541" spans="1:1">
      <c r="A541" s="3">
        <v>399968</v>
      </c>
    </row>
    <row r="542" spans="1:1">
      <c r="A542" s="3">
        <v>100000</v>
      </c>
    </row>
    <row r="543" spans="1:1">
      <c r="A543" s="3">
        <v>1365117</v>
      </c>
    </row>
    <row r="544" spans="1:1">
      <c r="A544" s="3">
        <v>8089831</v>
      </c>
    </row>
    <row r="545" spans="1:1">
      <c r="A545" s="3">
        <v>5511184</v>
      </c>
    </row>
    <row r="546" spans="1:1">
      <c r="A546" s="3">
        <v>2658746</v>
      </c>
    </row>
    <row r="547" spans="1:1">
      <c r="A547" s="3">
        <v>3714566</v>
      </c>
    </row>
    <row r="548" spans="1:1">
      <c r="A548" s="3">
        <v>580000</v>
      </c>
    </row>
    <row r="549" spans="1:1">
      <c r="A549" s="3">
        <v>9388911</v>
      </c>
    </row>
    <row r="550" spans="1:1">
      <c r="A550" s="3">
        <v>50000</v>
      </c>
    </row>
    <row r="551" spans="1:1">
      <c r="A551" s="3">
        <v>4999767</v>
      </c>
    </row>
    <row r="552" spans="1:1">
      <c r="A552" s="3">
        <v>198206</v>
      </c>
    </row>
    <row r="553" spans="1:1">
      <c r="A553" s="3">
        <v>1099687</v>
      </c>
    </row>
    <row r="554" spans="1:1">
      <c r="A554" s="3">
        <v>100000</v>
      </c>
    </row>
    <row r="555" spans="1:1">
      <c r="A555" s="3">
        <v>100000</v>
      </c>
    </row>
    <row r="556" spans="1:1">
      <c r="A556" s="3">
        <v>331512</v>
      </c>
    </row>
    <row r="557" spans="1:1">
      <c r="A557" s="3">
        <v>7351708</v>
      </c>
    </row>
    <row r="558" spans="1:1">
      <c r="A558" s="3">
        <v>30000</v>
      </c>
    </row>
    <row r="559" spans="1:1">
      <c r="A559" s="3">
        <v>10000</v>
      </c>
    </row>
    <row r="560" spans="1:1">
      <c r="A560" s="3">
        <v>500000</v>
      </c>
    </row>
    <row r="561" spans="1:1">
      <c r="A561" s="3">
        <v>2268364</v>
      </c>
    </row>
    <row r="562" spans="1:1">
      <c r="A562" s="3">
        <v>9707210</v>
      </c>
    </row>
    <row r="563" spans="1:1">
      <c r="A563" s="3">
        <v>775000</v>
      </c>
    </row>
    <row r="564" spans="1:1">
      <c r="A564" s="3">
        <v>9800877</v>
      </c>
    </row>
    <row r="565" spans="1:1">
      <c r="A565" s="3">
        <v>1500000</v>
      </c>
    </row>
    <row r="566" spans="1:1">
      <c r="A566" s="3">
        <v>301451</v>
      </c>
    </row>
    <row r="567" spans="1:1">
      <c r="A567" s="3">
        <v>300000</v>
      </c>
    </row>
    <row r="568" spans="1:1">
      <c r="A568" s="3">
        <v>500000</v>
      </c>
    </row>
    <row r="569" spans="1:1">
      <c r="A569" s="3">
        <v>900000</v>
      </c>
    </row>
    <row r="570" spans="1:1">
      <c r="A570" s="3">
        <v>450000</v>
      </c>
    </row>
    <row r="571" spans="1:1">
      <c r="A571" s="3">
        <v>1500000</v>
      </c>
    </row>
    <row r="572" spans="1:1">
      <c r="A572" s="3">
        <v>10000</v>
      </c>
    </row>
    <row r="573" spans="1:1">
      <c r="A573" s="3">
        <v>1000000</v>
      </c>
    </row>
    <row r="574" spans="1:1">
      <c r="A574" s="3">
        <v>566023</v>
      </c>
    </row>
    <row r="575" spans="1:1">
      <c r="A575" s="3">
        <v>417697</v>
      </c>
    </row>
    <row r="576" spans="1:1">
      <c r="A576" s="3">
        <v>689738</v>
      </c>
    </row>
    <row r="577" spans="1:1">
      <c r="A577" s="3">
        <v>100000</v>
      </c>
    </row>
    <row r="578" spans="1:1">
      <c r="A578" s="3">
        <v>7611775</v>
      </c>
    </row>
    <row r="579" spans="1:1">
      <c r="A579" s="3">
        <v>50000</v>
      </c>
    </row>
    <row r="580" spans="1:1">
      <c r="A580" s="3">
        <v>175000</v>
      </c>
    </row>
    <row r="581" spans="1:1">
      <c r="A581" s="3">
        <v>2000000</v>
      </c>
    </row>
    <row r="582" spans="1:1">
      <c r="A582" s="3">
        <v>495337</v>
      </c>
    </row>
    <row r="583" spans="1:1">
      <c r="A583" s="3">
        <v>743331</v>
      </c>
    </row>
    <row r="584" spans="1:1">
      <c r="A584" s="3">
        <v>212000</v>
      </c>
    </row>
    <row r="585" spans="1:1">
      <c r="A585" s="3">
        <v>3024695</v>
      </c>
    </row>
    <row r="586" spans="1:1">
      <c r="A586" s="3">
        <v>2999047</v>
      </c>
    </row>
    <row r="587" spans="1:1">
      <c r="A587" s="3">
        <v>1077960</v>
      </c>
    </row>
    <row r="588" spans="1:1">
      <c r="A588" s="3">
        <v>445040</v>
      </c>
    </row>
    <row r="589" spans="1:1">
      <c r="A589" s="3">
        <v>595859</v>
      </c>
    </row>
    <row r="590" spans="1:1">
      <c r="A590" s="3">
        <v>230000</v>
      </c>
    </row>
    <row r="591" spans="1:1">
      <c r="A591" s="3">
        <v>250000</v>
      </c>
    </row>
    <row r="592" spans="1:1">
      <c r="A592" s="3">
        <v>1500596</v>
      </c>
    </row>
    <row r="593" spans="1:1">
      <c r="A593" s="3">
        <v>1293904</v>
      </c>
    </row>
    <row r="594" spans="1:1">
      <c r="A594" s="3">
        <v>9950</v>
      </c>
    </row>
    <row r="595" spans="1:1">
      <c r="A595" s="3">
        <v>122981</v>
      </c>
    </row>
    <row r="596" spans="1:1">
      <c r="A596" s="3">
        <v>697310</v>
      </c>
    </row>
    <row r="597" spans="1:1">
      <c r="A597" s="3">
        <v>742996</v>
      </c>
    </row>
    <row r="598" spans="1:1">
      <c r="A598" s="3">
        <v>93452</v>
      </c>
    </row>
    <row r="599" spans="1:1">
      <c r="A599" s="3">
        <v>290939</v>
      </c>
    </row>
    <row r="600" spans="1:1">
      <c r="A600" s="3">
        <v>289899</v>
      </c>
    </row>
    <row r="601" spans="1:1">
      <c r="A601" s="3">
        <v>6861999</v>
      </c>
    </row>
    <row r="602" spans="1:1">
      <c r="A602" s="3">
        <v>100000</v>
      </c>
    </row>
    <row r="603" spans="1:1">
      <c r="A603" s="3">
        <v>1002000</v>
      </c>
    </row>
    <row r="604" spans="1:1">
      <c r="A604" s="3">
        <v>449300</v>
      </c>
    </row>
    <row r="605" spans="1:1">
      <c r="A605" s="3">
        <v>250000</v>
      </c>
    </row>
    <row r="606" spans="1:1">
      <c r="A606" s="3">
        <v>110000</v>
      </c>
    </row>
    <row r="607" spans="1:1">
      <c r="A607" s="3">
        <v>1307738</v>
      </c>
    </row>
    <row r="608" spans="1:1">
      <c r="A608" s="3">
        <v>100000</v>
      </c>
    </row>
    <row r="609" spans="1:1">
      <c r="A609" s="3">
        <v>1511927</v>
      </c>
    </row>
    <row r="610" spans="1:1">
      <c r="A610" s="3">
        <v>4837214</v>
      </c>
    </row>
    <row r="611" spans="1:1">
      <c r="A611" s="3">
        <v>286600</v>
      </c>
    </row>
    <row r="612" spans="1:1">
      <c r="A612" s="3">
        <v>74998</v>
      </c>
    </row>
    <row r="613" spans="1:1">
      <c r="A613" s="3">
        <v>2112080</v>
      </c>
    </row>
    <row r="614" spans="1:1">
      <c r="A614" s="3">
        <v>3000000</v>
      </c>
    </row>
    <row r="615" spans="1:1">
      <c r="A615" s="3">
        <v>1000000</v>
      </c>
    </row>
    <row r="616" spans="1:1">
      <c r="A616" s="3">
        <v>1500000</v>
      </c>
    </row>
    <row r="617" spans="1:1">
      <c r="A617" s="3">
        <v>100000</v>
      </c>
    </row>
    <row r="618" spans="1:1">
      <c r="A618" s="3">
        <v>1700011</v>
      </c>
    </row>
    <row r="619" spans="1:1">
      <c r="A619" s="3">
        <v>500000</v>
      </c>
    </row>
    <row r="620" spans="1:1">
      <c r="A620" s="3">
        <v>3468005</v>
      </c>
    </row>
    <row r="621" spans="1:1">
      <c r="A621" s="3">
        <v>1370000</v>
      </c>
    </row>
    <row r="622" spans="1:1">
      <c r="A622" s="3">
        <v>1798818</v>
      </c>
    </row>
    <row r="623" spans="1:1">
      <c r="A623" s="3">
        <v>5226127</v>
      </c>
    </row>
    <row r="624" spans="1:1">
      <c r="A624" s="3">
        <v>195967</v>
      </c>
    </row>
    <row r="625" spans="1:1">
      <c r="A625" s="3">
        <v>213000</v>
      </c>
    </row>
    <row r="626" spans="1:1">
      <c r="A626" s="3">
        <v>250000</v>
      </c>
    </row>
    <row r="627" spans="1:1">
      <c r="A627" s="3">
        <v>5908302</v>
      </c>
    </row>
    <row r="628" spans="1:1">
      <c r="A628" s="3">
        <v>124757</v>
      </c>
    </row>
    <row r="629" spans="1:1">
      <c r="A629" s="3">
        <v>1989360</v>
      </c>
    </row>
    <row r="630" spans="1:1">
      <c r="A630" s="3">
        <v>8149935</v>
      </c>
    </row>
    <row r="631" spans="1:1">
      <c r="A631" s="3">
        <v>729916</v>
      </c>
    </row>
    <row r="632" spans="1:1">
      <c r="A632" s="3">
        <v>1544776</v>
      </c>
    </row>
    <row r="633" spans="1:1">
      <c r="A633" s="3">
        <v>988320</v>
      </c>
    </row>
    <row r="634" spans="1:1">
      <c r="A634" s="3">
        <v>499800</v>
      </c>
    </row>
    <row r="635" spans="1:1">
      <c r="A635" s="3">
        <v>526960</v>
      </c>
    </row>
    <row r="636" spans="1:1">
      <c r="A636" s="3">
        <v>1144856</v>
      </c>
    </row>
    <row r="637" spans="1:1">
      <c r="A637" s="3">
        <v>892500</v>
      </c>
    </row>
    <row r="638" spans="1:1">
      <c r="A638" s="3">
        <v>1747441</v>
      </c>
    </row>
    <row r="639" spans="1:1">
      <c r="A639" s="3">
        <v>1784793</v>
      </c>
    </row>
    <row r="640" spans="1:1">
      <c r="A640" s="3">
        <v>30250</v>
      </c>
    </row>
    <row r="641" spans="1:1">
      <c r="A641" s="3">
        <v>19490</v>
      </c>
    </row>
    <row r="642" spans="1:1">
      <c r="A642" s="3">
        <v>1000000</v>
      </c>
    </row>
    <row r="643" spans="1:1">
      <c r="A643" s="3">
        <v>198704</v>
      </c>
    </row>
    <row r="644" spans="1:1">
      <c r="A644" s="3">
        <v>650000</v>
      </c>
    </row>
    <row r="645" spans="1:1">
      <c r="A645" s="3">
        <v>400000</v>
      </c>
    </row>
    <row r="646" spans="1:1">
      <c r="A646" s="3">
        <v>500000</v>
      </c>
    </row>
    <row r="647" spans="1:1">
      <c r="A647" s="3">
        <v>1980892</v>
      </c>
    </row>
    <row r="648" spans="1:1">
      <c r="A648" s="3">
        <v>395836</v>
      </c>
    </row>
    <row r="649" spans="1:1">
      <c r="A649" s="3">
        <v>1500000</v>
      </c>
    </row>
    <row r="650" spans="1:1">
      <c r="A650" s="3">
        <v>140000</v>
      </c>
    </row>
    <row r="651" spans="1:1">
      <c r="A651" s="3">
        <v>2500000</v>
      </c>
    </row>
    <row r="652" spans="1:1">
      <c r="A652" s="3">
        <v>15213</v>
      </c>
    </row>
    <row r="653" spans="1:1">
      <c r="A653" s="3">
        <v>1365913</v>
      </c>
    </row>
    <row r="654" spans="1:1">
      <c r="A654" s="3">
        <v>50000</v>
      </c>
    </row>
    <row r="655" spans="1:1">
      <c r="A655" s="3">
        <v>160950</v>
      </c>
    </row>
    <row r="656" spans="1:1">
      <c r="A656" s="3">
        <v>500000</v>
      </c>
    </row>
    <row r="657" spans="1:1">
      <c r="A657" s="3">
        <v>499997</v>
      </c>
    </row>
    <row r="658" spans="1:1">
      <c r="A658" s="3">
        <v>900000</v>
      </c>
    </row>
    <row r="659" spans="1:1">
      <c r="A659" s="3">
        <v>250000</v>
      </c>
    </row>
    <row r="660" spans="1:1">
      <c r="A660" s="3">
        <v>500000</v>
      </c>
    </row>
    <row r="661" spans="1:1">
      <c r="A661" s="3">
        <v>1508882</v>
      </c>
    </row>
    <row r="662" spans="1:1">
      <c r="A662" s="3">
        <v>200000</v>
      </c>
    </row>
    <row r="663" spans="1:1">
      <c r="A663" s="3">
        <v>19000</v>
      </c>
    </row>
    <row r="664" spans="1:1">
      <c r="A664" s="3">
        <v>250000</v>
      </c>
    </row>
    <row r="665" spans="1:1">
      <c r="A665" s="3">
        <v>125962</v>
      </c>
    </row>
    <row r="666" spans="1:1">
      <c r="A666" s="3">
        <v>150000</v>
      </c>
    </row>
    <row r="667" spans="1:1">
      <c r="A667" s="3">
        <v>499989</v>
      </c>
    </row>
    <row r="668" spans="1:1">
      <c r="A668" s="3">
        <v>2173253</v>
      </c>
    </row>
    <row r="669" spans="1:1">
      <c r="A669" s="3">
        <v>204988</v>
      </c>
    </row>
    <row r="670" spans="1:1">
      <c r="A670" s="3">
        <v>1229467</v>
      </c>
    </row>
    <row r="671" spans="1:1">
      <c r="A671" s="3">
        <v>499783</v>
      </c>
    </row>
    <row r="672" spans="1:1">
      <c r="A672" s="3">
        <v>500000</v>
      </c>
    </row>
    <row r="673" spans="1:1">
      <c r="A673" s="3">
        <v>799221</v>
      </c>
    </row>
    <row r="674" spans="1:1">
      <c r="A674" s="3">
        <v>3200004</v>
      </c>
    </row>
    <row r="675" spans="1:1">
      <c r="A675" s="3">
        <v>809467</v>
      </c>
    </row>
    <row r="676" spans="1:1">
      <c r="A676" s="3">
        <v>47902</v>
      </c>
    </row>
    <row r="677" spans="1:1">
      <c r="A677" s="3">
        <v>500000</v>
      </c>
    </row>
    <row r="678" spans="1:1">
      <c r="A678" s="3">
        <v>1464667</v>
      </c>
    </row>
    <row r="679" spans="1:1">
      <c r="A679" s="3">
        <v>500000</v>
      </c>
    </row>
    <row r="680" spans="1:1">
      <c r="A680" s="3">
        <v>501485</v>
      </c>
    </row>
    <row r="681" spans="1:1">
      <c r="A681" s="3">
        <v>200000</v>
      </c>
    </row>
    <row r="682" spans="1:1">
      <c r="A682" s="3">
        <v>370938</v>
      </c>
    </row>
    <row r="683" spans="1:1">
      <c r="A683" s="3">
        <v>497752</v>
      </c>
    </row>
    <row r="684" spans="1:1">
      <c r="A684" s="3">
        <v>497684</v>
      </c>
    </row>
    <row r="685" spans="1:1">
      <c r="A685" s="3">
        <v>100000</v>
      </c>
    </row>
    <row r="686" spans="1:1">
      <c r="A686" s="3">
        <v>950000</v>
      </c>
    </row>
    <row r="687" spans="1:1">
      <c r="A687" s="3">
        <v>244924</v>
      </c>
    </row>
    <row r="688" spans="1:1">
      <c r="A688" s="3">
        <v>1750000</v>
      </c>
    </row>
    <row r="689" spans="1:1">
      <c r="A689" s="3">
        <v>75000</v>
      </c>
    </row>
    <row r="690" spans="1:1">
      <c r="A690" s="3">
        <v>25000</v>
      </c>
    </row>
    <row r="691" spans="1:1">
      <c r="A691" s="3">
        <v>700250</v>
      </c>
    </row>
    <row r="692" spans="1:1">
      <c r="A692" s="3">
        <v>556006</v>
      </c>
    </row>
    <row r="693" spans="1:1">
      <c r="A693" s="3">
        <v>1000000</v>
      </c>
    </row>
    <row r="694" spans="1:1">
      <c r="A694" s="3">
        <v>491310</v>
      </c>
    </row>
    <row r="695" spans="1:1">
      <c r="A695" s="3">
        <v>30000</v>
      </c>
    </row>
    <row r="696" spans="1:1">
      <c r="A696" s="3">
        <v>100000</v>
      </c>
    </row>
    <row r="697" spans="1:1">
      <c r="A697" s="3">
        <v>27945</v>
      </c>
    </row>
    <row r="698" spans="1:1">
      <c r="A698" s="3">
        <v>168755</v>
      </c>
    </row>
    <row r="699" spans="1:1">
      <c r="A699" s="3">
        <v>500000</v>
      </c>
    </row>
    <row r="700" spans="1:1">
      <c r="A700" s="3">
        <v>1579999</v>
      </c>
    </row>
    <row r="701" spans="1:1">
      <c r="A701" s="3">
        <v>600000</v>
      </c>
    </row>
    <row r="702" spans="1:1">
      <c r="A702" s="3">
        <v>3243431</v>
      </c>
    </row>
    <row r="703" spans="1:1">
      <c r="A703" s="3">
        <v>1541091</v>
      </c>
    </row>
    <row r="704" spans="1:1">
      <c r="A704" s="3">
        <v>8300000</v>
      </c>
    </row>
    <row r="705" spans="1:1">
      <c r="A705" s="3">
        <v>12500000</v>
      </c>
    </row>
    <row r="706" spans="1:1">
      <c r="A706" s="3">
        <v>3500000</v>
      </c>
    </row>
    <row r="707" spans="1:1">
      <c r="A707" s="3">
        <v>7500</v>
      </c>
    </row>
    <row r="708" spans="1:1">
      <c r="A708" s="3">
        <v>1293000</v>
      </c>
    </row>
    <row r="709" spans="1:1">
      <c r="A709" s="3">
        <v>500000</v>
      </c>
    </row>
    <row r="710" spans="1:1">
      <c r="A710" s="3">
        <v>2628713</v>
      </c>
    </row>
    <row r="711" spans="1:1">
      <c r="A711" s="3">
        <v>2641217</v>
      </c>
    </row>
    <row r="712" spans="1:1">
      <c r="A712" s="3">
        <v>1309409</v>
      </c>
    </row>
    <row r="713" spans="1:1">
      <c r="A713" s="3">
        <v>150000</v>
      </c>
    </row>
    <row r="714" spans="1:1">
      <c r="A714" s="3">
        <v>337000</v>
      </c>
    </row>
    <row r="715" spans="1:1">
      <c r="A715" s="3">
        <v>300013</v>
      </c>
    </row>
    <row r="716" spans="1:1">
      <c r="A716" s="3">
        <v>1453832</v>
      </c>
    </row>
    <row r="717" spans="1:1">
      <c r="A717" s="3">
        <v>4000000</v>
      </c>
    </row>
    <row r="718" spans="1:1">
      <c r="A718" s="3">
        <v>1000561</v>
      </c>
    </row>
    <row r="719" spans="1:1">
      <c r="A719" s="3">
        <v>10000</v>
      </c>
    </row>
    <row r="720" spans="1:1">
      <c r="A720" s="3">
        <v>2033500</v>
      </c>
    </row>
    <row r="721" spans="1:1">
      <c r="A721" s="3">
        <v>1159989</v>
      </c>
    </row>
    <row r="722" spans="1:1">
      <c r="A722" s="3">
        <v>549489</v>
      </c>
    </row>
    <row r="723" spans="1:1">
      <c r="A723" s="3">
        <v>355460</v>
      </c>
    </row>
    <row r="724" spans="1:1">
      <c r="A724" s="3">
        <v>4021725</v>
      </c>
    </row>
    <row r="725" spans="1:1">
      <c r="A725" s="3">
        <v>275000</v>
      </c>
    </row>
    <row r="726" spans="1:1">
      <c r="A726" s="3">
        <v>2719554</v>
      </c>
    </row>
    <row r="727" spans="1:1">
      <c r="A727" s="3">
        <v>500000</v>
      </c>
    </row>
    <row r="728" spans="1:1">
      <c r="A728" s="3">
        <v>151431</v>
      </c>
    </row>
    <row r="729" spans="1:1">
      <c r="A729" s="3">
        <v>214808</v>
      </c>
    </row>
    <row r="730" spans="1:1">
      <c r="A730" s="3">
        <v>291070</v>
      </c>
    </row>
    <row r="731" spans="1:1">
      <c r="A731" s="3">
        <v>200000</v>
      </c>
    </row>
    <row r="732" spans="1:1">
      <c r="A732" s="3">
        <v>505533</v>
      </c>
    </row>
    <row r="733" spans="1:1">
      <c r="A733" s="3">
        <v>354993</v>
      </c>
    </row>
    <row r="734" spans="1:1">
      <c r="A734" s="3">
        <v>3200000</v>
      </c>
    </row>
    <row r="735" spans="1:1">
      <c r="A735" s="3">
        <v>151200</v>
      </c>
    </row>
    <row r="736" spans="1:1">
      <c r="A736" s="3">
        <v>139438</v>
      </c>
    </row>
    <row r="737" spans="1:1">
      <c r="A737" s="3">
        <v>350000</v>
      </c>
    </row>
    <row r="738" spans="1:1">
      <c r="A738" s="3">
        <v>16100</v>
      </c>
    </row>
    <row r="739" spans="1:1">
      <c r="A739" s="3">
        <v>733195</v>
      </c>
    </row>
    <row r="740" spans="1:1">
      <c r="A740" s="3">
        <v>217200</v>
      </c>
    </row>
    <row r="741" spans="1:1">
      <c r="A741" s="3">
        <v>768794</v>
      </c>
    </row>
    <row r="742" spans="1:1">
      <c r="A742" s="3">
        <v>6000</v>
      </c>
    </row>
    <row r="743" spans="1:1">
      <c r="A743" s="3">
        <v>10500</v>
      </c>
    </row>
    <row r="744" spans="1:1">
      <c r="A744" s="3">
        <v>40282</v>
      </c>
    </row>
    <row r="745" spans="1:1">
      <c r="A745" s="3">
        <v>2577857</v>
      </c>
    </row>
    <row r="746" spans="1:1">
      <c r="A746" s="3">
        <v>3476300</v>
      </c>
    </row>
    <row r="747" spans="1:1">
      <c r="A747" s="3">
        <v>42186</v>
      </c>
    </row>
    <row r="748" spans="1:1">
      <c r="A748" s="3">
        <v>1195639</v>
      </c>
    </row>
    <row r="749" spans="1:1">
      <c r="A749" s="3">
        <v>150834</v>
      </c>
    </row>
    <row r="750" spans="1:1">
      <c r="A750" s="3">
        <v>650000</v>
      </c>
    </row>
    <row r="751" spans="1:1">
      <c r="A751" s="3">
        <v>100000</v>
      </c>
    </row>
    <row r="752" spans="1:1">
      <c r="A752" s="3">
        <v>75000</v>
      </c>
    </row>
    <row r="753" spans="1:1">
      <c r="A753" s="3">
        <v>3249835</v>
      </c>
    </row>
    <row r="754" spans="1:1">
      <c r="A754" s="3">
        <v>959373</v>
      </c>
    </row>
    <row r="755" spans="1:1">
      <c r="A755" s="3">
        <v>74900</v>
      </c>
    </row>
    <row r="756" spans="1:1">
      <c r="A756" s="3">
        <v>100000</v>
      </c>
    </row>
    <row r="757" spans="1:1">
      <c r="A757" s="3">
        <v>399953</v>
      </c>
    </row>
    <row r="758" spans="1:1">
      <c r="A758" s="3">
        <v>475077</v>
      </c>
    </row>
    <row r="759" spans="1:1">
      <c r="A759" s="3">
        <v>38420</v>
      </c>
    </row>
    <row r="760" spans="1:1">
      <c r="A760" s="3">
        <v>110610</v>
      </c>
    </row>
    <row r="761" spans="1:1">
      <c r="A761" s="3">
        <v>224030</v>
      </c>
    </row>
    <row r="762" spans="1:1">
      <c r="A762" s="3">
        <v>300250</v>
      </c>
    </row>
    <row r="763" spans="1:1">
      <c r="A763" s="3">
        <v>5000</v>
      </c>
    </row>
    <row r="764" spans="1:1">
      <c r="A764" s="3">
        <v>1500000</v>
      </c>
    </row>
    <row r="765" spans="1:1">
      <c r="A765" s="3">
        <v>5000</v>
      </c>
    </row>
    <row r="766" spans="1:1">
      <c r="A766" s="3">
        <v>75970</v>
      </c>
    </row>
    <row r="767" spans="1:1">
      <c r="A767" s="3">
        <v>1000000</v>
      </c>
    </row>
    <row r="768" spans="1:1">
      <c r="A768" s="3">
        <v>10000000</v>
      </c>
    </row>
    <row r="769" spans="1:1">
      <c r="A769" s="3">
        <v>951293</v>
      </c>
    </row>
    <row r="770" spans="1:1">
      <c r="A770" s="3">
        <v>2500169</v>
      </c>
    </row>
    <row r="771" spans="1:1">
      <c r="A771" s="3">
        <v>10000000</v>
      </c>
    </row>
    <row r="772" spans="1:1">
      <c r="A772" s="3">
        <v>550844</v>
      </c>
    </row>
    <row r="773" spans="1:1">
      <c r="A773" s="3">
        <v>260760</v>
      </c>
    </row>
    <row r="774" spans="1:1">
      <c r="A774" s="3">
        <v>2274957</v>
      </c>
    </row>
    <row r="775" spans="1:1">
      <c r="A775" s="3">
        <v>2999730</v>
      </c>
    </row>
    <row r="776" spans="1:1">
      <c r="A776" s="3">
        <v>6094497</v>
      </c>
    </row>
    <row r="777" spans="1:1">
      <c r="A777" s="3">
        <v>189275</v>
      </c>
    </row>
    <row r="778" spans="1:1">
      <c r="A778" s="3">
        <v>3114736</v>
      </c>
    </row>
    <row r="779" spans="1:1">
      <c r="A779" s="3">
        <v>300000</v>
      </c>
    </row>
    <row r="780" spans="1:1">
      <c r="A780" s="3">
        <v>90000000</v>
      </c>
    </row>
    <row r="781" spans="1:1">
      <c r="A781" s="3">
        <v>25085998</v>
      </c>
    </row>
    <row r="782" spans="1:1">
      <c r="A782" s="3">
        <v>300000</v>
      </c>
    </row>
    <row r="783" spans="1:1">
      <c r="A783" s="3">
        <v>1070243</v>
      </c>
    </row>
    <row r="784" spans="1:1">
      <c r="A784" s="3">
        <v>300000</v>
      </c>
    </row>
    <row r="785" spans="1:1">
      <c r="A785" s="3">
        <v>300000</v>
      </c>
    </row>
    <row r="786" spans="1:1">
      <c r="A786" s="3">
        <v>224000</v>
      </c>
    </row>
    <row r="787" spans="1:1">
      <c r="A787" s="3">
        <v>100000000</v>
      </c>
    </row>
    <row r="788" spans="1:1">
      <c r="A788" s="3">
        <v>1224953</v>
      </c>
    </row>
    <row r="789" spans="1:1">
      <c r="A789" s="3">
        <v>3878680</v>
      </c>
    </row>
    <row r="790" spans="1:1">
      <c r="A790" s="3">
        <v>996185</v>
      </c>
    </row>
    <row r="791" spans="1:1">
      <c r="A791" s="3">
        <v>1235787</v>
      </c>
    </row>
    <row r="792" spans="1:1">
      <c r="A792" s="3">
        <v>40000000</v>
      </c>
    </row>
    <row r="793" spans="1:1">
      <c r="A793" s="3">
        <v>82500</v>
      </c>
    </row>
    <row r="794" spans="1:1">
      <c r="A794" s="3">
        <v>599016</v>
      </c>
    </row>
    <row r="795" spans="1:1">
      <c r="A795" s="3">
        <v>1521971</v>
      </c>
    </row>
    <row r="796" spans="1:1">
      <c r="A796" s="3">
        <v>74219</v>
      </c>
    </row>
    <row r="797" spans="1:1">
      <c r="A797" s="3">
        <v>455394</v>
      </c>
    </row>
    <row r="798" spans="1:1">
      <c r="A798" s="3">
        <v>353977</v>
      </c>
    </row>
    <row r="799" spans="1:1">
      <c r="A799" s="3">
        <v>871202</v>
      </c>
    </row>
    <row r="800" spans="1:1">
      <c r="A800" s="3">
        <v>36018</v>
      </c>
    </row>
    <row r="801" spans="1:1">
      <c r="A801" s="3">
        <v>4342988</v>
      </c>
    </row>
    <row r="802" spans="1:1">
      <c r="A802" s="3">
        <v>2184938</v>
      </c>
    </row>
    <row r="803" spans="1:1">
      <c r="A803" s="3">
        <v>1000000</v>
      </c>
    </row>
    <row r="804" spans="1:1">
      <c r="A804" s="3">
        <v>331678</v>
      </c>
    </row>
    <row r="805" spans="1:1">
      <c r="A805" s="3">
        <v>653077</v>
      </c>
    </row>
    <row r="806" spans="1:1">
      <c r="A806" s="3">
        <v>299985</v>
      </c>
    </row>
    <row r="807" spans="1:1">
      <c r="A807" s="3">
        <v>396262</v>
      </c>
    </row>
    <row r="808" spans="1:1">
      <c r="A808" s="3">
        <v>300000</v>
      </c>
    </row>
    <row r="809" spans="1:1">
      <c r="A809" s="3">
        <v>70116</v>
      </c>
    </row>
    <row r="810" spans="1:1">
      <c r="A810" s="3">
        <v>750000</v>
      </c>
    </row>
    <row r="811" spans="1:1">
      <c r="A811" s="3">
        <v>931137</v>
      </c>
    </row>
    <row r="812" spans="1:1">
      <c r="A812" s="3">
        <v>143973</v>
      </c>
    </row>
    <row r="813" spans="1:1">
      <c r="A813" s="3">
        <v>925111</v>
      </c>
    </row>
    <row r="814" spans="1:1">
      <c r="A814" s="3">
        <v>149733</v>
      </c>
    </row>
    <row r="815" spans="1:1">
      <c r="A815" s="3">
        <v>5549352</v>
      </c>
    </row>
    <row r="816" spans="1:1">
      <c r="A816" s="3">
        <v>500000</v>
      </c>
    </row>
    <row r="817" spans="1:1">
      <c r="A817" s="3">
        <v>468500</v>
      </c>
    </row>
    <row r="818" spans="1:1">
      <c r="A818" s="3">
        <v>1100000</v>
      </c>
    </row>
    <row r="819" spans="1:1">
      <c r="A819" s="3">
        <v>1498063</v>
      </c>
    </row>
    <row r="820" spans="1:1">
      <c r="A820" s="3">
        <v>551336</v>
      </c>
    </row>
    <row r="821" spans="1:1">
      <c r="A821" s="3">
        <v>417517</v>
      </c>
    </row>
    <row r="822" spans="1:1">
      <c r="A822" s="3">
        <v>100000</v>
      </c>
    </row>
    <row r="823" spans="1:1">
      <c r="A823" s="3">
        <v>75000</v>
      </c>
    </row>
    <row r="824" spans="1:1">
      <c r="A824" s="3">
        <v>2736543</v>
      </c>
    </row>
    <row r="825" spans="1:1">
      <c r="A825" s="3">
        <v>993219</v>
      </c>
    </row>
    <row r="826" spans="1:1">
      <c r="A826" s="3">
        <v>2000000</v>
      </c>
    </row>
    <row r="827" spans="1:1">
      <c r="A827" s="3">
        <v>937088</v>
      </c>
    </row>
    <row r="828" spans="1:1">
      <c r="A828" s="3">
        <v>60000</v>
      </c>
    </row>
    <row r="829" spans="1:1">
      <c r="A829" s="3">
        <v>60000</v>
      </c>
    </row>
    <row r="830" spans="1:1">
      <c r="A830" s="3">
        <v>60000</v>
      </c>
    </row>
    <row r="831" spans="1:1">
      <c r="A831" s="3">
        <v>60000</v>
      </c>
    </row>
    <row r="832" spans="1:1">
      <c r="A832" s="3">
        <v>74800</v>
      </c>
    </row>
    <row r="833" spans="1:1">
      <c r="A833" s="3">
        <v>400366</v>
      </c>
    </row>
    <row r="834" spans="1:1">
      <c r="A834" s="3">
        <v>500000</v>
      </c>
    </row>
    <row r="835" spans="1:1">
      <c r="A835" s="3">
        <v>383465</v>
      </c>
    </row>
    <row r="836" spans="1:1">
      <c r="A836" s="3">
        <v>51500</v>
      </c>
    </row>
    <row r="837" spans="1:1">
      <c r="A837" s="3">
        <v>1500000</v>
      </c>
    </row>
    <row r="838" spans="1:1">
      <c r="A838" s="3">
        <v>74963</v>
      </c>
    </row>
    <row r="839" spans="1:1">
      <c r="A839" s="3">
        <v>68500</v>
      </c>
    </row>
    <row r="840" spans="1:1">
      <c r="A840" s="3">
        <v>56245</v>
      </c>
    </row>
    <row r="841" spans="1:1">
      <c r="A841" s="3">
        <v>170023</v>
      </c>
    </row>
    <row r="842" spans="1:1">
      <c r="A842" s="3">
        <v>375030</v>
      </c>
    </row>
    <row r="843" spans="1:1">
      <c r="A843" s="3">
        <v>800000</v>
      </c>
    </row>
    <row r="844" spans="1:1">
      <c r="A844" s="3">
        <v>430000</v>
      </c>
    </row>
    <row r="845" spans="1:1">
      <c r="A845" s="3">
        <v>450675</v>
      </c>
    </row>
    <row r="846" spans="1:1">
      <c r="A846" s="3">
        <v>358915</v>
      </c>
    </row>
    <row r="847" spans="1:1">
      <c r="A847" s="3">
        <v>1004719</v>
      </c>
    </row>
    <row r="848" spans="1:1">
      <c r="A848" s="3">
        <v>2565641</v>
      </c>
    </row>
    <row r="849" spans="1:1">
      <c r="A849" s="3">
        <v>2502146</v>
      </c>
    </row>
    <row r="850" spans="1:1">
      <c r="A850" s="3">
        <v>2119298</v>
      </c>
    </row>
    <row r="851" spans="1:1">
      <c r="A851" s="3">
        <v>1500000</v>
      </c>
    </row>
    <row r="852" spans="1:1">
      <c r="A852" s="3">
        <v>476610</v>
      </c>
    </row>
    <row r="853" spans="1:1">
      <c r="A853" s="3">
        <v>494933</v>
      </c>
    </row>
    <row r="854" spans="1:1">
      <c r="A854" s="3">
        <v>50000</v>
      </c>
    </row>
    <row r="855" spans="1:1">
      <c r="A855" s="3">
        <v>959116</v>
      </c>
    </row>
    <row r="856" spans="1:1">
      <c r="A856" s="3">
        <v>150000</v>
      </c>
    </row>
    <row r="857" spans="1:1">
      <c r="A857" s="3">
        <v>998221</v>
      </c>
    </row>
    <row r="858" spans="1:1">
      <c r="A858" s="3">
        <v>2082401</v>
      </c>
    </row>
    <row r="859" spans="1:1">
      <c r="A859" s="3">
        <v>93000</v>
      </c>
    </row>
    <row r="860" spans="1:1">
      <c r="A860" s="3">
        <v>500422</v>
      </c>
    </row>
    <row r="861" spans="1:1">
      <c r="A861" s="3">
        <v>4511611</v>
      </c>
    </row>
    <row r="862" spans="1:1">
      <c r="A862" s="3">
        <v>652493</v>
      </c>
    </row>
    <row r="863" spans="1:1">
      <c r="A863" s="3">
        <v>3487270</v>
      </c>
    </row>
    <row r="864" spans="1:1">
      <c r="A864" s="3">
        <v>5901503</v>
      </c>
    </row>
    <row r="865" spans="1:1">
      <c r="A865" s="3">
        <v>50000</v>
      </c>
    </row>
    <row r="866" spans="1:1">
      <c r="A866" s="3">
        <v>595627</v>
      </c>
    </row>
    <row r="867" spans="1:1">
      <c r="A867" s="3">
        <v>2039526</v>
      </c>
    </row>
    <row r="868" spans="1:1">
      <c r="A868" s="3">
        <v>1445269</v>
      </c>
    </row>
    <row r="869" spans="1:1">
      <c r="A869" s="3">
        <v>246070</v>
      </c>
    </row>
    <row r="870" spans="1:1">
      <c r="A870" s="3">
        <v>1047928</v>
      </c>
    </row>
    <row r="871" spans="1:1">
      <c r="A871" s="3">
        <v>1439034</v>
      </c>
    </row>
    <row r="872" spans="1:1">
      <c r="A872" s="3">
        <v>1635665</v>
      </c>
    </row>
    <row r="873" spans="1:1">
      <c r="A873" s="3">
        <v>520446</v>
      </c>
    </row>
    <row r="874" spans="1:1">
      <c r="A874" s="3">
        <v>200000</v>
      </c>
    </row>
    <row r="875" spans="1:1">
      <c r="A875" s="3">
        <v>400000</v>
      </c>
    </row>
    <row r="876" spans="1:1">
      <c r="A876" s="3">
        <v>425000</v>
      </c>
    </row>
    <row r="877" spans="1:1">
      <c r="A877" s="3">
        <v>2722939</v>
      </c>
    </row>
    <row r="878" spans="1:1">
      <c r="A878" s="3">
        <v>950000</v>
      </c>
    </row>
    <row r="879" spans="1:1">
      <c r="A879" s="3">
        <v>2423679</v>
      </c>
    </row>
    <row r="880" spans="1:1">
      <c r="A880" s="3">
        <v>27727</v>
      </c>
    </row>
    <row r="881" spans="1:1">
      <c r="A881" s="3">
        <v>6000000</v>
      </c>
    </row>
    <row r="882" spans="1:1">
      <c r="A882" s="3">
        <v>140000</v>
      </c>
    </row>
    <row r="883" spans="1:1">
      <c r="A883" s="3">
        <v>110000</v>
      </c>
    </row>
    <row r="884" spans="1:1">
      <c r="A884" s="3">
        <v>1000000</v>
      </c>
    </row>
    <row r="885" spans="1:1">
      <c r="A885" s="3">
        <v>517670</v>
      </c>
    </row>
    <row r="886" spans="1:1">
      <c r="A886" s="3">
        <v>7000000</v>
      </c>
    </row>
    <row r="887" spans="1:1">
      <c r="A887" s="3">
        <v>1001363</v>
      </c>
    </row>
    <row r="888" spans="1:1">
      <c r="A888" s="3">
        <v>9961842</v>
      </c>
    </row>
    <row r="889" spans="1:1">
      <c r="A889" s="3">
        <v>10000</v>
      </c>
    </row>
    <row r="890" spans="1:1">
      <c r="A890" s="3">
        <v>50000</v>
      </c>
    </row>
    <row r="891" spans="1:1">
      <c r="A891" s="3">
        <v>1000000</v>
      </c>
    </row>
    <row r="892" spans="1:1">
      <c r="A892" s="3">
        <v>250000</v>
      </c>
    </row>
    <row r="893" spans="1:1">
      <c r="A893" s="3">
        <v>100000</v>
      </c>
    </row>
    <row r="894" spans="1:1">
      <c r="A894" s="3">
        <v>23239450</v>
      </c>
    </row>
    <row r="895" spans="1:1">
      <c r="A895" s="3">
        <v>398534</v>
      </c>
    </row>
    <row r="896" spans="1:1">
      <c r="A896" s="3">
        <v>1470457</v>
      </c>
    </row>
    <row r="897" spans="1:1">
      <c r="A897" s="3">
        <v>250000</v>
      </c>
    </row>
    <row r="898" spans="1:1">
      <c r="A898" s="3">
        <v>91300</v>
      </c>
    </row>
    <row r="899" spans="1:1">
      <c r="A899" s="3">
        <v>576191</v>
      </c>
    </row>
    <row r="900" spans="1:1">
      <c r="A900" s="3">
        <v>597077</v>
      </c>
    </row>
    <row r="901" spans="1:1">
      <c r="A901" s="3">
        <v>978105</v>
      </c>
    </row>
    <row r="902" spans="1:1">
      <c r="A902" s="3">
        <v>2597280</v>
      </c>
    </row>
    <row r="903" spans="1:1">
      <c r="A903" s="3">
        <v>2237530</v>
      </c>
    </row>
    <row r="904" spans="1:1">
      <c r="A904" s="3">
        <v>250000</v>
      </c>
    </row>
    <row r="905" spans="1:1">
      <c r="A905" s="3">
        <v>643881</v>
      </c>
    </row>
    <row r="906" spans="1:1">
      <c r="A906" s="3">
        <v>432898</v>
      </c>
    </row>
    <row r="907" spans="1:1">
      <c r="A907" s="3">
        <v>50000</v>
      </c>
    </row>
    <row r="908" spans="1:1">
      <c r="A908" s="3">
        <v>215000</v>
      </c>
    </row>
    <row r="909" spans="1:1">
      <c r="A909" s="3">
        <v>51700</v>
      </c>
    </row>
    <row r="910" spans="1:1">
      <c r="A910" s="3">
        <v>1000330</v>
      </c>
    </row>
    <row r="911" spans="1:1">
      <c r="A911" s="3">
        <v>300000</v>
      </c>
    </row>
    <row r="912" spans="1:1">
      <c r="A912" s="3">
        <v>500000</v>
      </c>
    </row>
    <row r="913" spans="1:1">
      <c r="A913" s="3">
        <v>221755</v>
      </c>
    </row>
    <row r="914" spans="1:1">
      <c r="A914" s="3">
        <v>4001263</v>
      </c>
    </row>
    <row r="915" spans="1:1">
      <c r="A915" s="3">
        <v>1000000</v>
      </c>
    </row>
    <row r="916" spans="1:1">
      <c r="A916" s="3">
        <v>1118424</v>
      </c>
    </row>
    <row r="917" spans="1:1">
      <c r="A917" s="3">
        <v>231382</v>
      </c>
    </row>
    <row r="918" spans="1:1">
      <c r="A918" s="3">
        <v>498724</v>
      </c>
    </row>
    <row r="919" spans="1:1">
      <c r="A919" s="3">
        <v>4000000</v>
      </c>
    </row>
    <row r="920" spans="1:1">
      <c r="A920" s="3">
        <v>325000</v>
      </c>
    </row>
    <row r="921" spans="1:1">
      <c r="A921" s="3">
        <v>3774912</v>
      </c>
    </row>
    <row r="922" spans="1:1">
      <c r="A922" s="3">
        <v>6929430</v>
      </c>
    </row>
    <row r="923" spans="1:1">
      <c r="A923" s="3">
        <v>4114700</v>
      </c>
    </row>
    <row r="924" spans="1:1">
      <c r="A924" s="3">
        <v>792216</v>
      </c>
    </row>
    <row r="925" spans="1:1">
      <c r="A925" s="3">
        <v>1221800</v>
      </c>
    </row>
    <row r="926" spans="1:1">
      <c r="A926" s="3">
        <v>7750417</v>
      </c>
    </row>
    <row r="927" spans="1:1">
      <c r="A927" s="3">
        <v>1053150</v>
      </c>
    </row>
    <row r="928" spans="1:1">
      <c r="A928" s="3">
        <v>2000000</v>
      </c>
    </row>
    <row r="929" spans="1:1">
      <c r="A929" s="3">
        <v>15461</v>
      </c>
    </row>
    <row r="930" spans="1:1">
      <c r="A930" s="3">
        <v>2901632</v>
      </c>
    </row>
    <row r="931" spans="1:1">
      <c r="A931" s="3">
        <v>500000</v>
      </c>
    </row>
    <row r="932" spans="1:1">
      <c r="A932" s="3">
        <v>7697323</v>
      </c>
    </row>
    <row r="933" spans="1:1">
      <c r="A933" s="3">
        <v>3498875</v>
      </c>
    </row>
    <row r="934" spans="1:1">
      <c r="A934" s="3">
        <v>30000</v>
      </c>
    </row>
    <row r="935" spans="1:1">
      <c r="A935" s="3">
        <v>437807</v>
      </c>
    </row>
    <row r="936" spans="1:1">
      <c r="A936" s="3">
        <v>1465000</v>
      </c>
    </row>
    <row r="937" spans="1:1">
      <c r="A937" s="3">
        <v>75000</v>
      </c>
    </row>
    <row r="938" spans="1:1">
      <c r="A938" s="3">
        <v>225000</v>
      </c>
    </row>
    <row r="939" spans="1:1">
      <c r="A939" s="3">
        <v>1200000</v>
      </c>
    </row>
    <row r="940" spans="1:1">
      <c r="A940" s="3">
        <v>2999960</v>
      </c>
    </row>
    <row r="941" spans="1:1">
      <c r="A941" s="3">
        <v>4989262</v>
      </c>
    </row>
    <row r="942" spans="1:1">
      <c r="A942" s="3">
        <v>300000</v>
      </c>
    </row>
    <row r="943" spans="1:1">
      <c r="A943" s="3">
        <v>309554</v>
      </c>
    </row>
    <row r="944" spans="1:1">
      <c r="A944" s="3">
        <v>2046674</v>
      </c>
    </row>
    <row r="945" spans="1:1">
      <c r="A945" s="3">
        <v>2899727</v>
      </c>
    </row>
    <row r="946" spans="1:1">
      <c r="A946" s="3">
        <v>1600000</v>
      </c>
    </row>
    <row r="947" spans="1:1">
      <c r="A947" s="3">
        <v>2605527</v>
      </c>
    </row>
    <row r="948" spans="1:1">
      <c r="A948" s="3">
        <v>2025892</v>
      </c>
    </row>
    <row r="949" spans="1:1">
      <c r="A949" s="3">
        <v>500000</v>
      </c>
    </row>
    <row r="950" spans="1:1">
      <c r="A950" s="3">
        <v>3179363</v>
      </c>
    </row>
    <row r="951" spans="1:1">
      <c r="A951" s="3">
        <v>496776</v>
      </c>
    </row>
    <row r="952" spans="1:1">
      <c r="A952" s="3">
        <v>1612877</v>
      </c>
    </row>
    <row r="953" spans="1:1">
      <c r="A953" s="3">
        <v>550000</v>
      </c>
    </row>
    <row r="954" spans="1:1">
      <c r="A954" s="3">
        <v>328000</v>
      </c>
    </row>
    <row r="955" spans="1:1">
      <c r="A955" s="3">
        <v>490021</v>
      </c>
    </row>
    <row r="956" spans="1:1">
      <c r="A956" s="3">
        <v>910000</v>
      </c>
    </row>
    <row r="957" spans="1:1">
      <c r="A957" s="3">
        <v>200000</v>
      </c>
    </row>
    <row r="958" spans="1:1">
      <c r="A958" s="3">
        <v>6550516</v>
      </c>
    </row>
    <row r="959" spans="1:1">
      <c r="A959" s="3">
        <v>144917</v>
      </c>
    </row>
    <row r="960" spans="1:1">
      <c r="A960" s="3">
        <v>105000</v>
      </c>
    </row>
    <row r="961" spans="1:1">
      <c r="A961" s="3">
        <v>725000</v>
      </c>
    </row>
    <row r="962" spans="1:1">
      <c r="A962" s="3">
        <v>4079157</v>
      </c>
    </row>
    <row r="963" spans="1:1">
      <c r="A963" s="3">
        <v>450000</v>
      </c>
    </row>
    <row r="964" spans="1:1">
      <c r="A964" s="3">
        <v>750000</v>
      </c>
    </row>
    <row r="965" spans="1:1">
      <c r="A965" s="3">
        <v>300000</v>
      </c>
    </row>
    <row r="966" spans="1:1">
      <c r="A966" s="3">
        <v>150000</v>
      </c>
    </row>
    <row r="967" spans="1:1">
      <c r="A967" s="3">
        <v>588559</v>
      </c>
    </row>
    <row r="968" spans="1:1">
      <c r="A968" s="3">
        <v>4000000</v>
      </c>
    </row>
    <row r="969" spans="1:1">
      <c r="A969" s="3">
        <v>6080340</v>
      </c>
    </row>
    <row r="970" spans="1:1">
      <c r="A970" s="3">
        <v>90000</v>
      </c>
    </row>
    <row r="971" spans="1:1">
      <c r="A971" s="3">
        <v>300000</v>
      </c>
    </row>
    <row r="972" spans="1:1">
      <c r="A972" s="3">
        <v>1800000</v>
      </c>
    </row>
    <row r="973" spans="1:1">
      <c r="A973" s="3">
        <v>475000</v>
      </c>
    </row>
    <row r="974" spans="1:1">
      <c r="A974" s="3">
        <v>3999127</v>
      </c>
    </row>
    <row r="975" spans="1:1">
      <c r="A975" s="3">
        <v>3000000</v>
      </c>
    </row>
    <row r="976" spans="1:1">
      <c r="A976" s="3">
        <v>1752700</v>
      </c>
    </row>
    <row r="977" spans="1:1">
      <c r="A977" s="3">
        <v>302425</v>
      </c>
    </row>
    <row r="978" spans="1:1">
      <c r="A978" s="3">
        <v>1300000</v>
      </c>
    </row>
    <row r="979" spans="1:1">
      <c r="A979" s="3">
        <v>3500000</v>
      </c>
    </row>
    <row r="980" spans="1:1">
      <c r="A980" s="3">
        <v>742223</v>
      </c>
    </row>
    <row r="981" spans="1:1">
      <c r="A981" s="3">
        <v>1229730</v>
      </c>
    </row>
    <row r="982" spans="1:1">
      <c r="A982" s="3">
        <v>546864</v>
      </c>
    </row>
    <row r="983" spans="1:1">
      <c r="A983" s="3">
        <v>513219</v>
      </c>
    </row>
    <row r="984" spans="1:1">
      <c r="A984" s="3">
        <v>850000</v>
      </c>
    </row>
    <row r="985" spans="1:1">
      <c r="A985" s="3">
        <v>506504</v>
      </c>
    </row>
    <row r="986" spans="1:1">
      <c r="A986" s="3">
        <v>920000</v>
      </c>
    </row>
    <row r="987" spans="1:1">
      <c r="A987" s="3">
        <v>1181375</v>
      </c>
    </row>
    <row r="988" spans="1:1">
      <c r="A988" s="3">
        <v>1000000</v>
      </c>
    </row>
    <row r="989" spans="1:1">
      <c r="A989" s="3">
        <v>150000</v>
      </c>
    </row>
    <row r="990" spans="1:1">
      <c r="A990" s="3">
        <v>600000</v>
      </c>
    </row>
    <row r="991" spans="1:1">
      <c r="A991" s="3">
        <v>60614</v>
      </c>
    </row>
    <row r="992" spans="1:1">
      <c r="A992" s="3">
        <v>1894228</v>
      </c>
    </row>
    <row r="993" spans="1:1">
      <c r="A993" s="3">
        <v>3595070</v>
      </c>
    </row>
    <row r="994" spans="1:1">
      <c r="A994" s="3">
        <v>1175000</v>
      </c>
    </row>
    <row r="995" spans="1:1">
      <c r="A995" s="3">
        <v>297045</v>
      </c>
    </row>
    <row r="996" spans="1:1">
      <c r="A996" s="3">
        <v>599947</v>
      </c>
    </row>
    <row r="997" spans="1:1">
      <c r="A997" s="3">
        <v>4850460</v>
      </c>
    </row>
    <row r="998" spans="1:1">
      <c r="A998" s="3">
        <v>801808</v>
      </c>
    </row>
    <row r="999" spans="1:1">
      <c r="A999" s="3">
        <v>3264920</v>
      </c>
    </row>
    <row r="1000" spans="1:1">
      <c r="A1000" s="3">
        <v>8003846</v>
      </c>
    </row>
    <row r="1001" spans="1:1">
      <c r="A1001" s="3">
        <v>11437987</v>
      </c>
    </row>
    <row r="1002" spans="1:1">
      <c r="A1002" s="3">
        <v>2849411</v>
      </c>
    </row>
    <row r="1003" spans="1:1">
      <c r="A1003" s="3">
        <v>900000</v>
      </c>
    </row>
    <row r="1004" spans="1:1">
      <c r="A1004" s="3">
        <v>1475261</v>
      </c>
    </row>
    <row r="1005" spans="1:1">
      <c r="A1005" s="3">
        <v>1640410</v>
      </c>
    </row>
    <row r="1006" spans="1:1">
      <c r="A1006" s="3">
        <v>285368</v>
      </c>
    </row>
    <row r="1007" spans="1:1">
      <c r="A1007" s="3">
        <v>487475</v>
      </c>
    </row>
    <row r="1008" spans="1:1">
      <c r="A1008" s="3">
        <v>4500000</v>
      </c>
    </row>
    <row r="1009" spans="1:1">
      <c r="A1009" s="3">
        <v>3000000</v>
      </c>
    </row>
    <row r="1010" spans="1:1">
      <c r="A1010" s="3">
        <v>3120000</v>
      </c>
    </row>
    <row r="1011" spans="1:1">
      <c r="A1011" s="3">
        <v>686784</v>
      </c>
    </row>
    <row r="1012" spans="1:1">
      <c r="A1012" s="3">
        <v>2374065</v>
      </c>
    </row>
    <row r="1013" spans="1:1">
      <c r="A1013" s="3">
        <v>442884</v>
      </c>
    </row>
    <row r="1014" spans="1:1">
      <c r="A1014" s="3">
        <v>391089</v>
      </c>
    </row>
    <row r="1015" spans="1:1">
      <c r="A1015" s="3">
        <v>997614</v>
      </c>
    </row>
    <row r="1016" spans="1:1">
      <c r="A1016" s="3">
        <v>850000</v>
      </c>
    </row>
    <row r="1017" spans="1:1">
      <c r="A1017" s="3">
        <v>1995651</v>
      </c>
    </row>
    <row r="1018" spans="1:1">
      <c r="A1018" s="3">
        <v>152900</v>
      </c>
    </row>
    <row r="1019" spans="1:1">
      <c r="A1019" s="3">
        <v>179482</v>
      </c>
    </row>
    <row r="1020" spans="1:1">
      <c r="A1020" s="3">
        <v>341000</v>
      </c>
    </row>
    <row r="1021" spans="1:1">
      <c r="A1021" s="3">
        <v>250000</v>
      </c>
    </row>
    <row r="1022" spans="1:1">
      <c r="A1022" s="3">
        <v>999698</v>
      </c>
    </row>
    <row r="1023" spans="1:1">
      <c r="A1023" s="3">
        <v>1511578</v>
      </c>
    </row>
    <row r="1024" spans="1:1">
      <c r="A1024" s="3">
        <v>450223</v>
      </c>
    </row>
    <row r="1025" spans="1:1">
      <c r="A1025" s="3">
        <v>1719640</v>
      </c>
    </row>
    <row r="1026" spans="1:1">
      <c r="A1026" s="3">
        <v>300000</v>
      </c>
    </row>
    <row r="1027" spans="1:1">
      <c r="A1027" s="3">
        <v>308000</v>
      </c>
    </row>
    <row r="1028" spans="1:1">
      <c r="A1028" s="3">
        <v>11750000</v>
      </c>
    </row>
    <row r="1029" spans="1:1">
      <c r="A1029" s="3">
        <v>7750000</v>
      </c>
    </row>
    <row r="1030" spans="1:1">
      <c r="A1030" s="3">
        <v>2761002</v>
      </c>
    </row>
    <row r="1031" spans="1:1">
      <c r="A1031" s="3">
        <v>484948</v>
      </c>
    </row>
    <row r="1032" spans="1:1">
      <c r="A1032" s="3">
        <v>888638</v>
      </c>
    </row>
    <row r="1033" spans="1:1">
      <c r="A1033" s="3">
        <v>121638</v>
      </c>
    </row>
    <row r="1034" spans="1:1">
      <c r="A1034" s="3">
        <v>743550</v>
      </c>
    </row>
    <row r="1035" spans="1:1">
      <c r="A1035" s="3">
        <v>21000</v>
      </c>
    </row>
    <row r="1036" spans="1:1">
      <c r="A1036" s="3">
        <v>1137632</v>
      </c>
    </row>
    <row r="1037" spans="1:1">
      <c r="A1037" s="3">
        <v>3000000</v>
      </c>
    </row>
    <row r="1038" spans="1:1">
      <c r="A1038" s="3">
        <v>899021</v>
      </c>
    </row>
    <row r="1039" spans="1:1">
      <c r="A1039" s="3">
        <v>2000000</v>
      </c>
    </row>
    <row r="1040" spans="1:1">
      <c r="A1040" s="3">
        <v>1577725</v>
      </c>
    </row>
    <row r="1041" spans="1:1">
      <c r="A1041" s="3">
        <v>1189756</v>
      </c>
    </row>
    <row r="1042" spans="1:1">
      <c r="A1042" s="3">
        <v>293024</v>
      </c>
    </row>
    <row r="1043" spans="1:1">
      <c r="A1043" s="3">
        <v>2650926</v>
      </c>
    </row>
    <row r="1044" spans="1:1">
      <c r="A1044" s="3">
        <v>10355535</v>
      </c>
    </row>
    <row r="1045" spans="1:1">
      <c r="A1045" s="3">
        <v>189956</v>
      </c>
    </row>
    <row r="1046" spans="1:1">
      <c r="A1046" s="3">
        <v>264500</v>
      </c>
    </row>
    <row r="1047" spans="1:1">
      <c r="A1047" s="3">
        <v>670387</v>
      </c>
    </row>
    <row r="1048" spans="1:1">
      <c r="A1048" s="3">
        <v>500000</v>
      </c>
    </row>
    <row r="1049" spans="1:1">
      <c r="A1049" s="3">
        <v>11521425</v>
      </c>
    </row>
    <row r="1050" spans="1:1">
      <c r="A1050" s="3">
        <v>5283589</v>
      </c>
    </row>
    <row r="1051" spans="1:1">
      <c r="A1051" s="3">
        <v>1847160</v>
      </c>
    </row>
    <row r="1052" spans="1:1">
      <c r="A1052" s="3">
        <v>10000000</v>
      </c>
    </row>
    <row r="1053" spans="1:1">
      <c r="A1053" s="3">
        <v>350253</v>
      </c>
    </row>
    <row r="1054" spans="1:1">
      <c r="A1054" s="3">
        <v>1500000</v>
      </c>
    </row>
    <row r="1055" spans="1:1">
      <c r="A1055" s="3">
        <v>2084567</v>
      </c>
    </row>
    <row r="1056" spans="1:1">
      <c r="A1056" s="3">
        <v>881000</v>
      </c>
    </row>
    <row r="1057" spans="1:1">
      <c r="A1057" s="3">
        <v>137500</v>
      </c>
    </row>
    <row r="1058" spans="1:1">
      <c r="A1058" s="3">
        <v>750000</v>
      </c>
    </row>
    <row r="1059" spans="1:1">
      <c r="A1059" s="3">
        <v>182600</v>
      </c>
    </row>
    <row r="1060" spans="1:1">
      <c r="A1060" s="3">
        <v>350000</v>
      </c>
    </row>
    <row r="1061" spans="1:1">
      <c r="A1061" s="3">
        <v>475000</v>
      </c>
    </row>
    <row r="1062" spans="1:1">
      <c r="A1062" s="3">
        <v>7000000</v>
      </c>
    </row>
    <row r="1063" spans="1:1">
      <c r="A1063" s="3">
        <v>1600000</v>
      </c>
    </row>
    <row r="1064" spans="1:1">
      <c r="A1064" s="3">
        <v>225000</v>
      </c>
    </row>
    <row r="1065" spans="1:1">
      <c r="A1065" s="3">
        <v>531131</v>
      </c>
    </row>
    <row r="1066" spans="1:1">
      <c r="A1066" s="3">
        <v>334610</v>
      </c>
    </row>
    <row r="1067" spans="1:1">
      <c r="A1067" s="3">
        <v>760000</v>
      </c>
    </row>
    <row r="1068" spans="1:1">
      <c r="A1068" s="3">
        <v>119823</v>
      </c>
    </row>
    <row r="1069" spans="1:1">
      <c r="A1069" s="3">
        <v>1123216</v>
      </c>
    </row>
    <row r="1070" spans="1:1">
      <c r="A1070" s="3">
        <v>1058313</v>
      </c>
    </row>
    <row r="1071" spans="1:1">
      <c r="A1071" s="3">
        <v>900000</v>
      </c>
    </row>
    <row r="1072" spans="1:1">
      <c r="A1072" s="3">
        <v>215000</v>
      </c>
    </row>
    <row r="1073" spans="1:1">
      <c r="A1073" s="3">
        <v>350238</v>
      </c>
    </row>
    <row r="1074" spans="1:1">
      <c r="A1074" s="3">
        <v>122213</v>
      </c>
    </row>
    <row r="1075" spans="1:1">
      <c r="A1075" s="3">
        <v>1550160</v>
      </c>
    </row>
    <row r="1076" spans="1:1">
      <c r="A1076" s="3">
        <v>200800</v>
      </c>
    </row>
    <row r="1077" spans="1:1">
      <c r="A1077" s="3">
        <v>500000</v>
      </c>
    </row>
    <row r="1078" spans="1:1">
      <c r="A1078" s="3">
        <v>2441915</v>
      </c>
    </row>
    <row r="1079" spans="1:1">
      <c r="A1079" s="3">
        <v>2540301</v>
      </c>
    </row>
    <row r="1080" spans="1:1">
      <c r="A1080" s="3">
        <v>10562800</v>
      </c>
    </row>
    <row r="1081" spans="1:1">
      <c r="A1081" s="3">
        <v>449750</v>
      </c>
    </row>
    <row r="1082" spans="1:1">
      <c r="A1082" s="3">
        <v>85000</v>
      </c>
    </row>
    <row r="1083" spans="1:1">
      <c r="A1083" s="3">
        <v>3500000</v>
      </c>
    </row>
    <row r="1084" spans="1:1">
      <c r="A1084" s="3">
        <v>4873500</v>
      </c>
    </row>
    <row r="1085" spans="1:1">
      <c r="A1085" s="3">
        <v>400000</v>
      </c>
    </row>
    <row r="1086" spans="1:1">
      <c r="A1086" s="3">
        <v>500000</v>
      </c>
    </row>
    <row r="1087" spans="1:1">
      <c r="A1087" s="3">
        <v>300000</v>
      </c>
    </row>
    <row r="1088" spans="1:1">
      <c r="A1088" s="3">
        <v>642753</v>
      </c>
    </row>
    <row r="1089" spans="1:1">
      <c r="A1089" s="3">
        <v>4336500</v>
      </c>
    </row>
    <row r="1090" spans="1:1">
      <c r="A1090" s="3">
        <v>960000</v>
      </c>
    </row>
    <row r="1091" spans="1:1">
      <c r="A1091" s="3">
        <v>1350000</v>
      </c>
    </row>
    <row r="1092" spans="1:1">
      <c r="A1092" s="3">
        <v>2002000</v>
      </c>
    </row>
    <row r="1093" spans="1:1">
      <c r="A1093" s="3">
        <v>1819055</v>
      </c>
    </row>
    <row r="1094" spans="1:1">
      <c r="A1094" s="3">
        <v>481844</v>
      </c>
    </row>
    <row r="1095" spans="1:1">
      <c r="A1095" s="3">
        <v>500000</v>
      </c>
    </row>
    <row r="1096" spans="1:1">
      <c r="A1096" s="3">
        <v>604973</v>
      </c>
    </row>
    <row r="1097" spans="1:1">
      <c r="A1097" s="3">
        <v>2415760</v>
      </c>
    </row>
    <row r="1098" spans="1:1">
      <c r="A1098" s="3">
        <v>8474994</v>
      </c>
    </row>
    <row r="1099" spans="1:1">
      <c r="A1099" s="3">
        <v>2000000</v>
      </c>
    </row>
    <row r="1100" spans="1:1">
      <c r="A1100" s="3">
        <v>500000</v>
      </c>
    </row>
    <row r="1101" spans="1:1">
      <c r="A1101" s="3">
        <v>3600000</v>
      </c>
    </row>
    <row r="1102" spans="1:1">
      <c r="A1102" s="3">
        <v>500000</v>
      </c>
    </row>
    <row r="1103" spans="1:1">
      <c r="A1103" s="3">
        <v>1800000</v>
      </c>
    </row>
    <row r="1104" spans="1:1">
      <c r="A1104" s="3">
        <v>2000000</v>
      </c>
    </row>
    <row r="1105" spans="1:1">
      <c r="A1105" s="3">
        <v>758910</v>
      </c>
    </row>
    <row r="1106" spans="1:1">
      <c r="A1106" s="3">
        <v>262500</v>
      </c>
    </row>
    <row r="1107" spans="1:1">
      <c r="A1107" s="3">
        <v>405698</v>
      </c>
    </row>
    <row r="1108" spans="1:1">
      <c r="A1108" s="3">
        <v>10000</v>
      </c>
    </row>
    <row r="1109" spans="1:1">
      <c r="A1109" s="3">
        <v>3950000</v>
      </c>
    </row>
    <row r="1110" spans="1:1">
      <c r="A1110" s="3">
        <v>500000</v>
      </c>
    </row>
    <row r="1111" spans="1:1">
      <c r="A1111" s="3">
        <v>800000</v>
      </c>
    </row>
    <row r="1112" spans="1:1">
      <c r="A1112" s="3">
        <v>306500</v>
      </c>
    </row>
    <row r="1113" spans="1:1">
      <c r="A1113" s="3">
        <v>15206150</v>
      </c>
    </row>
    <row r="1114" spans="1:1">
      <c r="A1114" s="3">
        <v>3000000</v>
      </c>
    </row>
    <row r="1115" spans="1:1">
      <c r="A1115" s="3">
        <v>750584</v>
      </c>
    </row>
    <row r="1116" spans="1:1">
      <c r="A1116" s="3">
        <v>5907665</v>
      </c>
    </row>
    <row r="1117" spans="1:1">
      <c r="A1117" s="3">
        <v>7000000</v>
      </c>
    </row>
    <row r="1118" spans="1:1">
      <c r="A1118" s="3">
        <v>7945004</v>
      </c>
    </row>
    <row r="1119" spans="1:1">
      <c r="A1119" s="3">
        <v>15000</v>
      </c>
    </row>
    <row r="1120" spans="1:1">
      <c r="A1120" s="3">
        <v>9900000</v>
      </c>
    </row>
    <row r="1121" spans="1:1">
      <c r="A1121" s="3">
        <v>442320</v>
      </c>
    </row>
    <row r="1122" spans="1:1">
      <c r="A1122" s="3">
        <v>3380890</v>
      </c>
    </row>
    <row r="1123" spans="1:1">
      <c r="A1123" s="3">
        <v>250000</v>
      </c>
    </row>
    <row r="1124" spans="1:1">
      <c r="A1124" s="3">
        <v>6000067</v>
      </c>
    </row>
    <row r="1125" spans="1:1">
      <c r="A1125" s="3">
        <v>35000</v>
      </c>
    </row>
    <row r="1126" spans="1:1">
      <c r="A1126" s="3">
        <v>325000</v>
      </c>
    </row>
    <row r="1127" spans="1:1">
      <c r="A1127" s="3">
        <v>1440590</v>
      </c>
    </row>
    <row r="1128" spans="1:1">
      <c r="A1128" s="3">
        <v>1957395</v>
      </c>
    </row>
    <row r="1129" spans="1:1">
      <c r="A1129" s="3">
        <v>10000000</v>
      </c>
    </row>
    <row r="1130" spans="1:1">
      <c r="A1130" s="3">
        <v>1935974</v>
      </c>
    </row>
    <row r="1131" spans="1:1">
      <c r="A1131" s="3">
        <v>300000</v>
      </c>
    </row>
    <row r="1132" spans="1:1">
      <c r="A1132" s="3">
        <v>4665344</v>
      </c>
    </row>
    <row r="1133" spans="1:1">
      <c r="A1133" s="3">
        <v>111376</v>
      </c>
    </row>
    <row r="1134" spans="1:1">
      <c r="A1134" s="3">
        <v>385801</v>
      </c>
    </row>
    <row r="1135" spans="1:1">
      <c r="A1135" s="3">
        <v>700000</v>
      </c>
    </row>
    <row r="1136" spans="1:1">
      <c r="A1136" s="3">
        <v>1312500</v>
      </c>
    </row>
    <row r="1137" spans="1:1">
      <c r="A1137" s="3">
        <v>330000</v>
      </c>
    </row>
    <row r="1138" spans="1:1">
      <c r="A1138" s="3">
        <v>511359</v>
      </c>
    </row>
    <row r="1139" spans="1:1">
      <c r="A1139" s="3">
        <v>5115250</v>
      </c>
    </row>
    <row r="1140" spans="1:1">
      <c r="A1140" s="3">
        <v>9675588</v>
      </c>
    </row>
    <row r="1141" spans="1:1">
      <c r="A1141" s="3">
        <v>638620</v>
      </c>
    </row>
    <row r="1142" spans="1:1">
      <c r="A1142" s="3">
        <v>50000</v>
      </c>
    </row>
    <row r="1143" spans="1:1">
      <c r="A1143" s="3">
        <v>50000</v>
      </c>
    </row>
    <row r="1144" spans="1:1">
      <c r="A1144" s="3">
        <v>1900000</v>
      </c>
    </row>
    <row r="1145" spans="1:1">
      <c r="A1145" s="3">
        <v>50000</v>
      </c>
    </row>
    <row r="1146" spans="1:1">
      <c r="A1146" s="3">
        <v>3004365</v>
      </c>
    </row>
    <row r="1147" spans="1:1">
      <c r="A1147" s="3">
        <v>210000</v>
      </c>
    </row>
    <row r="1148" spans="1:1">
      <c r="A1148" s="3">
        <v>300000</v>
      </c>
    </row>
    <row r="1149" spans="1:1">
      <c r="A1149" s="3">
        <v>10000</v>
      </c>
    </row>
    <row r="1150" spans="1:1">
      <c r="A1150" s="3">
        <v>94500</v>
      </c>
    </row>
    <row r="1151" spans="1:1">
      <c r="A1151" s="3">
        <v>1000000</v>
      </c>
    </row>
    <row r="1152" spans="1:1">
      <c r="A1152" s="3">
        <v>175000</v>
      </c>
    </row>
    <row r="1153" spans="1:1">
      <c r="A1153" s="3">
        <v>300000</v>
      </c>
    </row>
    <row r="1154" spans="1:1">
      <c r="A1154" s="3">
        <v>260000</v>
      </c>
    </row>
    <row r="1155" spans="1:1">
      <c r="A1155" s="3">
        <v>2914000</v>
      </c>
    </row>
    <row r="1156" spans="1:1">
      <c r="A1156" s="3">
        <v>850000</v>
      </c>
    </row>
    <row r="1157" spans="1:1">
      <c r="A1157" s="3">
        <v>3775000</v>
      </c>
    </row>
    <row r="1158" spans="1:1">
      <c r="A1158" s="3">
        <v>500000</v>
      </c>
    </row>
    <row r="1159" spans="1:1">
      <c r="A1159" s="3">
        <v>650000</v>
      </c>
    </row>
    <row r="1160" spans="1:1">
      <c r="A1160" s="3">
        <v>27640000</v>
      </c>
    </row>
    <row r="1161" spans="1:1">
      <c r="A1161" s="3">
        <v>250000</v>
      </c>
    </row>
    <row r="1162" spans="1:1">
      <c r="A1162" s="3">
        <v>14518052</v>
      </c>
    </row>
    <row r="1163" spans="1:1">
      <c r="A1163" s="3">
        <v>1463346</v>
      </c>
    </row>
    <row r="1164" spans="1:1">
      <c r="A1164" s="3">
        <v>21574274</v>
      </c>
    </row>
    <row r="1165" spans="1:1">
      <c r="A1165" s="3">
        <v>152232</v>
      </c>
    </row>
    <row r="1166" spans="1:1">
      <c r="A1166" s="3">
        <v>400000</v>
      </c>
    </row>
    <row r="1167" spans="1:1">
      <c r="A1167" s="3">
        <v>5000000</v>
      </c>
    </row>
    <row r="1168" spans="1:1">
      <c r="A1168" s="3">
        <v>16294847</v>
      </c>
    </row>
    <row r="1169" spans="1:1">
      <c r="A1169" s="3">
        <v>400000</v>
      </c>
    </row>
    <row r="1170" spans="1:1">
      <c r="A1170" s="3">
        <v>500000</v>
      </c>
    </row>
    <row r="1171" spans="1:1">
      <c r="A1171" s="3">
        <v>200000</v>
      </c>
    </row>
    <row r="1172" spans="1:1">
      <c r="A1172" s="3">
        <v>800000</v>
      </c>
    </row>
    <row r="1173" spans="1:1">
      <c r="A1173" s="3">
        <v>650000</v>
      </c>
    </row>
    <row r="1174" spans="1:1">
      <c r="A1174" s="3">
        <v>200000</v>
      </c>
    </row>
    <row r="1175" spans="1:1">
      <c r="A1175" s="3">
        <v>5420332</v>
      </c>
    </row>
    <row r="1176" spans="1:1">
      <c r="A1176" s="3">
        <v>125000</v>
      </c>
    </row>
    <row r="1177" spans="1:1">
      <c r="A1177" s="3">
        <v>733793</v>
      </c>
    </row>
    <row r="1178" spans="1:1">
      <c r="A1178" s="3">
        <v>200000</v>
      </c>
    </row>
    <row r="1179" spans="1:1">
      <c r="A1179" s="3">
        <v>75000</v>
      </c>
    </row>
    <row r="1180" spans="1:1">
      <c r="A1180" s="3">
        <v>20000</v>
      </c>
    </row>
    <row r="1181" spans="1:1">
      <c r="A1181" s="3">
        <v>2100000</v>
      </c>
    </row>
    <row r="1182" spans="1:1">
      <c r="A1182" s="3">
        <v>2506116</v>
      </c>
    </row>
    <row r="1183" spans="1:1">
      <c r="A1183" s="3">
        <v>365000</v>
      </c>
    </row>
    <row r="1184" spans="1:1">
      <c r="A1184" s="3">
        <v>187000</v>
      </c>
    </row>
    <row r="1185" spans="1:1">
      <c r="A1185" s="3">
        <v>50000</v>
      </c>
    </row>
    <row r="1186" spans="1:1">
      <c r="A1186" s="3">
        <v>2131800</v>
      </c>
    </row>
    <row r="1187" spans="1:1">
      <c r="A1187" s="3">
        <v>671361</v>
      </c>
    </row>
    <row r="1188" spans="1:1">
      <c r="A1188" s="3">
        <v>250000</v>
      </c>
    </row>
    <row r="1189" spans="1:1">
      <c r="A1189" s="3">
        <v>750000</v>
      </c>
    </row>
    <row r="1190" spans="1:1">
      <c r="A1190" s="3">
        <v>170000</v>
      </c>
    </row>
    <row r="1191" spans="1:1">
      <c r="A1191" s="3">
        <v>7913604</v>
      </c>
    </row>
    <row r="1192" spans="1:1">
      <c r="A1192" s="3">
        <v>3079800</v>
      </c>
    </row>
    <row r="1193" spans="1:1">
      <c r="A1193" s="3">
        <v>1179770</v>
      </c>
    </row>
    <row r="1194" spans="1:1">
      <c r="A1194" s="3">
        <v>2683400</v>
      </c>
    </row>
    <row r="1195" spans="1:1">
      <c r="A1195" s="3">
        <v>575000</v>
      </c>
    </row>
    <row r="1196" spans="1:1">
      <c r="A1196" s="3">
        <v>5620200</v>
      </c>
    </row>
    <row r="1197" spans="1:1">
      <c r="A1197" s="3">
        <v>726000</v>
      </c>
    </row>
    <row r="1198" spans="1:1">
      <c r="A1198" s="3">
        <v>386560</v>
      </c>
    </row>
    <row r="1199" spans="1:1">
      <c r="A1199" s="3">
        <v>1200000</v>
      </c>
    </row>
    <row r="1200" spans="1:1">
      <c r="A1200" s="3">
        <v>646851</v>
      </c>
    </row>
    <row r="1201" spans="1:1">
      <c r="A1201" s="3">
        <v>75820</v>
      </c>
    </row>
    <row r="1202" spans="1:1">
      <c r="A1202" s="3">
        <v>20000000</v>
      </c>
    </row>
    <row r="1203" spans="1:1">
      <c r="A1203" s="3">
        <v>477691</v>
      </c>
    </row>
    <row r="1204" spans="1:1">
      <c r="A1204" s="3">
        <v>1864060</v>
      </c>
    </row>
    <row r="1205" spans="1:1">
      <c r="A1205" s="3">
        <v>3779763</v>
      </c>
    </row>
    <row r="1206" spans="1:1">
      <c r="A1206" s="3">
        <v>298000</v>
      </c>
    </row>
    <row r="1207" spans="1:1">
      <c r="A1207" s="3">
        <v>625000</v>
      </c>
    </row>
    <row r="1208" spans="1:1">
      <c r="A1208" s="3">
        <v>250000</v>
      </c>
    </row>
    <row r="1209" spans="1:1">
      <c r="A1209" s="3">
        <v>6900000</v>
      </c>
    </row>
    <row r="1210" spans="1:1">
      <c r="A1210" s="3">
        <v>1972800</v>
      </c>
    </row>
    <row r="1211" spans="1:1">
      <c r="A1211" s="3">
        <v>125000</v>
      </c>
    </row>
    <row r="1212" spans="1:1">
      <c r="A1212" s="3">
        <v>369000</v>
      </c>
    </row>
    <row r="1213" spans="1:1">
      <c r="A1213" s="3">
        <v>1715073</v>
      </c>
    </row>
    <row r="1214" spans="1:1">
      <c r="A1214" s="3">
        <v>993317</v>
      </c>
    </row>
    <row r="1215" spans="1:1">
      <c r="A1215" s="3">
        <v>65000</v>
      </c>
    </row>
    <row r="1216" spans="1:1">
      <c r="A1216" s="3">
        <v>1255420</v>
      </c>
    </row>
    <row r="1217" spans="1:1">
      <c r="A1217" s="3">
        <v>7023100</v>
      </c>
    </row>
    <row r="1218" spans="1:1">
      <c r="A1218" s="3">
        <v>637532</v>
      </c>
    </row>
    <row r="1219" spans="1:1">
      <c r="A1219" s="3">
        <v>10000</v>
      </c>
    </row>
    <row r="1220" spans="1:1">
      <c r="A1220" s="3">
        <v>911500</v>
      </c>
    </row>
    <row r="1221" spans="1:1">
      <c r="A1221" s="3">
        <v>2148910</v>
      </c>
    </row>
    <row r="1222" spans="1:1">
      <c r="A1222" s="3">
        <v>3427323</v>
      </c>
    </row>
    <row r="1223" spans="1:1">
      <c r="A1223" s="3">
        <v>1975157</v>
      </c>
    </row>
    <row r="1224" spans="1:1">
      <c r="A1224" s="3">
        <v>2520000</v>
      </c>
    </row>
    <row r="1225" spans="1:1">
      <c r="A1225" s="3">
        <v>200360</v>
      </c>
    </row>
    <row r="1226" spans="1:1">
      <c r="A1226" s="3">
        <v>5339692</v>
      </c>
    </row>
    <row r="1227" spans="1:1">
      <c r="A1227" s="3">
        <v>300000</v>
      </c>
    </row>
    <row r="1228" spans="1:1">
      <c r="A1228" s="3">
        <v>1255420</v>
      </c>
    </row>
    <row r="1229" spans="1:1">
      <c r="A1229" s="3">
        <v>7023100</v>
      </c>
    </row>
    <row r="1230" spans="1:1">
      <c r="A1230" s="3">
        <v>637532</v>
      </c>
    </row>
    <row r="1231" spans="1:1">
      <c r="A1231" s="3">
        <v>10000</v>
      </c>
    </row>
    <row r="1232" spans="1:1">
      <c r="A1232" s="3">
        <v>911500</v>
      </c>
    </row>
    <row r="1233" spans="1:1">
      <c r="A1233" s="3">
        <v>2148910</v>
      </c>
    </row>
    <row r="1234" spans="1:1">
      <c r="A1234" s="3">
        <v>3427323</v>
      </c>
    </row>
    <row r="1235" spans="1:1">
      <c r="A1235" s="3">
        <v>1975157</v>
      </c>
    </row>
    <row r="1236" spans="1:1">
      <c r="A1236" s="3">
        <v>2520000</v>
      </c>
    </row>
    <row r="1237" spans="1:1">
      <c r="A1237" s="3">
        <v>200360</v>
      </c>
    </row>
    <row r="1238" spans="1:1">
      <c r="A1238" s="3">
        <v>5339692</v>
      </c>
    </row>
    <row r="1239" spans="1:1">
      <c r="A1239" s="3">
        <v>300000</v>
      </c>
    </row>
    <row r="1240" spans="1:1">
      <c r="A1240" s="3">
        <v>1570000</v>
      </c>
    </row>
    <row r="1241" spans="1:1">
      <c r="A1241" s="3">
        <v>100000</v>
      </c>
    </row>
    <row r="1242" spans="1:1">
      <c r="A1242" s="3">
        <v>1500000</v>
      </c>
    </row>
    <row r="1243" spans="1:1">
      <c r="A1243" s="3">
        <v>886381</v>
      </c>
    </row>
    <row r="1244" spans="1:1">
      <c r="A1244" s="3">
        <v>296000</v>
      </c>
    </row>
    <row r="1245" spans="1:1">
      <c r="A1245" s="3">
        <v>960000</v>
      </c>
    </row>
    <row r="1246" spans="1:1">
      <c r="A1246" s="3">
        <v>2000000</v>
      </c>
    </row>
    <row r="1247" spans="1:1">
      <c r="A1247" s="3">
        <v>971421</v>
      </c>
    </row>
    <row r="1248" spans="1:1">
      <c r="A1248" s="3">
        <v>10000</v>
      </c>
    </row>
    <row r="1249" spans="1:1">
      <c r="A1249" s="3">
        <v>572533</v>
      </c>
    </row>
    <row r="1250" spans="1:1">
      <c r="A1250" s="3">
        <v>125000</v>
      </c>
    </row>
    <row r="1251" spans="1:1">
      <c r="A1251" s="3">
        <v>1849173</v>
      </c>
    </row>
    <row r="1252" spans="1:1">
      <c r="A1252" s="3">
        <v>798160</v>
      </c>
    </row>
    <row r="1253" spans="1:1">
      <c r="A1253" s="3">
        <v>425000</v>
      </c>
    </row>
    <row r="1254" spans="1:1">
      <c r="A1254" s="3">
        <v>3230000</v>
      </c>
    </row>
    <row r="1255" spans="1:1">
      <c r="A1255" s="3">
        <v>154347</v>
      </c>
    </row>
    <row r="1256" spans="1:1">
      <c r="A1256" s="3">
        <v>497639</v>
      </c>
    </row>
    <row r="1257" spans="1:1">
      <c r="A1257" s="3">
        <v>100239</v>
      </c>
    </row>
    <row r="1258" spans="1:1">
      <c r="A1258" s="3">
        <v>10119000</v>
      </c>
    </row>
    <row r="1259" spans="1:1">
      <c r="A1259" s="3">
        <v>3000000</v>
      </c>
    </row>
    <row r="1260" spans="1:1">
      <c r="A1260" s="3">
        <v>500000</v>
      </c>
    </row>
    <row r="1261" spans="1:1">
      <c r="A1261" s="3">
        <v>979000</v>
      </c>
    </row>
    <row r="1262" spans="1:1">
      <c r="A1262" s="3">
        <v>800000</v>
      </c>
    </row>
    <row r="1263" spans="1:1">
      <c r="A1263" s="3">
        <v>497613</v>
      </c>
    </row>
    <row r="1264" spans="1:1">
      <c r="A1264" s="3">
        <v>104000</v>
      </c>
    </row>
    <row r="1265" spans="1:1">
      <c r="A1265" s="3">
        <v>500000</v>
      </c>
    </row>
    <row r="1266" spans="1:1">
      <c r="A1266" s="3">
        <v>600000</v>
      </c>
    </row>
    <row r="1267" spans="1:1">
      <c r="A1267" s="3">
        <v>1021000</v>
      </c>
    </row>
    <row r="1268" spans="1:1">
      <c r="A1268" s="3">
        <v>1572810</v>
      </c>
    </row>
    <row r="1269" spans="1:1">
      <c r="A1269" s="3">
        <v>5603000</v>
      </c>
    </row>
    <row r="1270" spans="1:1">
      <c r="A1270" s="3">
        <v>158400</v>
      </c>
    </row>
    <row r="1271" spans="1:1">
      <c r="A1271" s="3">
        <v>1257615</v>
      </c>
    </row>
    <row r="1272" spans="1:1">
      <c r="A1272" s="3">
        <v>479602</v>
      </c>
    </row>
    <row r="1273" spans="1:1">
      <c r="A1273" s="3">
        <v>2210946</v>
      </c>
    </row>
    <row r="1274" spans="1:1">
      <c r="A1274" s="3">
        <v>799673</v>
      </c>
    </row>
    <row r="1275" spans="1:1">
      <c r="A1275" s="3">
        <v>300000</v>
      </c>
    </row>
    <row r="1276" spans="1:1">
      <c r="A1276" s="3">
        <v>2950000</v>
      </c>
    </row>
    <row r="1277" spans="1:1">
      <c r="A1277" s="3">
        <v>50000</v>
      </c>
    </row>
    <row r="1278" spans="1:1">
      <c r="A1278" s="3">
        <v>850000</v>
      </c>
    </row>
    <row r="1279" spans="1:1">
      <c r="A1279" s="3">
        <v>125000</v>
      </c>
    </row>
    <row r="1280" spans="1:1">
      <c r="A1280" s="3">
        <v>150000</v>
      </c>
    </row>
    <row r="1281" spans="1:1">
      <c r="A1281" s="3">
        <v>2500000</v>
      </c>
    </row>
    <row r="1282" spans="1:1">
      <c r="A1282" s="3">
        <v>25000</v>
      </c>
    </row>
    <row r="1283" spans="1:1">
      <c r="A1283" s="3">
        <v>750000</v>
      </c>
    </row>
    <row r="1284" spans="1:1">
      <c r="A1284" s="3">
        <v>6000576</v>
      </c>
    </row>
    <row r="1285" spans="1:1">
      <c r="A1285" s="3">
        <v>5000000</v>
      </c>
    </row>
    <row r="1286" spans="1:1">
      <c r="A1286" s="3">
        <v>800000</v>
      </c>
    </row>
    <row r="1287" spans="1:1">
      <c r="A1287" s="3">
        <v>25000</v>
      </c>
    </row>
    <row r="1288" spans="1:1">
      <c r="A1288" s="3">
        <v>9446532</v>
      </c>
    </row>
    <row r="1289" spans="1:1">
      <c r="A1289" s="3">
        <v>78200</v>
      </c>
    </row>
    <row r="1290" spans="1:1">
      <c r="A1290" s="3">
        <v>9602735</v>
      </c>
    </row>
    <row r="1291" spans="1:1">
      <c r="A1291" s="3">
        <v>1800000</v>
      </c>
    </row>
    <row r="1292" spans="1:1">
      <c r="A1292" s="3">
        <v>750000</v>
      </c>
    </row>
    <row r="1293" spans="1:1">
      <c r="A1293" s="3">
        <v>1425000</v>
      </c>
    </row>
    <row r="1294" spans="1:1">
      <c r="A1294" s="3">
        <v>999900</v>
      </c>
    </row>
    <row r="1295" spans="1:1">
      <c r="A1295" s="3">
        <v>2300000</v>
      </c>
    </row>
    <row r="1296" spans="1:1">
      <c r="A1296" s="3">
        <v>2100000</v>
      </c>
    </row>
    <row r="1297" spans="1:1">
      <c r="A1297" s="3">
        <v>200000</v>
      </c>
    </row>
    <row r="1298" spans="1:1">
      <c r="A1298" s="3">
        <v>553493</v>
      </c>
    </row>
    <row r="1299" spans="1:1">
      <c r="A1299" s="3">
        <v>2100000</v>
      </c>
    </row>
    <row r="1300" spans="1:1">
      <c r="A1300" s="3">
        <v>574060</v>
      </c>
    </row>
    <row r="1301" spans="1:1">
      <c r="A1301" s="3">
        <v>900000</v>
      </c>
    </row>
    <row r="1302" spans="1:1">
      <c r="A1302" s="3">
        <v>3632666</v>
      </c>
    </row>
    <row r="1303" spans="1:1">
      <c r="A1303" s="3">
        <v>170000</v>
      </c>
    </row>
    <row r="1304" spans="1:1">
      <c r="A1304" s="3">
        <v>5542579</v>
      </c>
    </row>
    <row r="1305" spans="1:1">
      <c r="A1305" s="3">
        <v>1200000</v>
      </c>
    </row>
    <row r="1306" spans="1:1">
      <c r="A1306" s="3">
        <v>883200</v>
      </c>
    </row>
    <row r="1307" spans="1:1">
      <c r="A1307" s="3">
        <v>1500000</v>
      </c>
    </row>
    <row r="1308" spans="1:1">
      <c r="A1308" s="3">
        <v>700000</v>
      </c>
    </row>
    <row r="1309" spans="1:1">
      <c r="A1309" s="3">
        <v>1605669</v>
      </c>
    </row>
    <row r="1310" spans="1:1">
      <c r="A1310" s="3">
        <v>672000</v>
      </c>
    </row>
    <row r="1311" spans="1:1">
      <c r="A1311" s="3">
        <v>650000</v>
      </c>
    </row>
    <row r="1312" spans="1:1">
      <c r="A1312" s="3">
        <v>3768084</v>
      </c>
    </row>
    <row r="1313" spans="1:1">
      <c r="A1313" s="3">
        <v>583800</v>
      </c>
    </row>
    <row r="1314" spans="1:1">
      <c r="A1314" s="3">
        <v>77367</v>
      </c>
    </row>
    <row r="1315" spans="1:1">
      <c r="A1315" s="3">
        <v>300000</v>
      </c>
    </row>
    <row r="1316" spans="1:1">
      <c r="A1316" s="3">
        <v>120458</v>
      </c>
    </row>
    <row r="1317" spans="1:1">
      <c r="A1317" s="3">
        <v>476683</v>
      </c>
    </row>
    <row r="1318" spans="1:1">
      <c r="A1318" s="3">
        <v>87028</v>
      </c>
    </row>
    <row r="1319" spans="1:1">
      <c r="A1319" s="3">
        <v>1200000</v>
      </c>
    </row>
    <row r="1320" spans="1:1">
      <c r="A1320" s="3">
        <v>1939650</v>
      </c>
    </row>
    <row r="1321" spans="1:1">
      <c r="A1321" s="3">
        <v>8873335</v>
      </c>
    </row>
    <row r="1322" spans="1:1">
      <c r="A1322" s="3">
        <v>1697978</v>
      </c>
    </row>
    <row r="1323" spans="1:1">
      <c r="A1323" s="3">
        <v>131417</v>
      </c>
    </row>
    <row r="1324" spans="1:1">
      <c r="A1324" s="3">
        <v>9967084</v>
      </c>
    </row>
    <row r="1325" spans="1:1">
      <c r="A1325" s="3">
        <v>13512</v>
      </c>
    </row>
    <row r="1326" spans="1:1">
      <c r="A1326" s="3">
        <v>1125270</v>
      </c>
    </row>
    <row r="1327" spans="1:1">
      <c r="A1327" s="3">
        <v>7613637</v>
      </c>
    </row>
    <row r="1328" spans="1:1">
      <c r="A1328" s="3">
        <v>1000000</v>
      </c>
    </row>
    <row r="1329" spans="1:1">
      <c r="A1329" s="3">
        <v>1500000</v>
      </c>
    </row>
    <row r="1330" spans="1:1">
      <c r="A1330" s="3">
        <v>25106639</v>
      </c>
    </row>
    <row r="1331" spans="1:1">
      <c r="A1331" s="3">
        <v>200000</v>
      </c>
    </row>
    <row r="1332" spans="1:1">
      <c r="A1332" s="3">
        <v>450000</v>
      </c>
    </row>
    <row r="1333" spans="1:1">
      <c r="A1333" s="3">
        <v>200000</v>
      </c>
    </row>
    <row r="1334" spans="1:1">
      <c r="A1334" s="3">
        <v>189886</v>
      </c>
    </row>
    <row r="1335" spans="1:1">
      <c r="A1335" s="3">
        <v>2000000</v>
      </c>
    </row>
    <row r="1336" spans="1:1">
      <c r="A1336" s="3">
        <v>79115</v>
      </c>
    </row>
    <row r="1337" spans="1:1">
      <c r="A1337" s="3">
        <v>115000</v>
      </c>
    </row>
    <row r="1338" spans="1:1">
      <c r="A1338" s="3">
        <v>987579</v>
      </c>
    </row>
    <row r="1339" spans="1:1">
      <c r="A1339" s="3">
        <v>25000</v>
      </c>
    </row>
    <row r="1340" spans="1:1">
      <c r="A1340" s="3">
        <v>75000</v>
      </c>
    </row>
    <row r="1341" spans="1:1">
      <c r="A1341" s="3">
        <v>899875</v>
      </c>
    </row>
    <row r="1342" spans="1:1">
      <c r="A1342" s="3">
        <v>423500</v>
      </c>
    </row>
    <row r="1343" spans="1:1">
      <c r="A1343" s="3">
        <v>25000000</v>
      </c>
    </row>
    <row r="1344" spans="1:1">
      <c r="A1344" s="3">
        <v>90000</v>
      </c>
    </row>
    <row r="1345" spans="1:1">
      <c r="A1345" s="3">
        <v>18750</v>
      </c>
    </row>
    <row r="1346" spans="1:1">
      <c r="A1346" s="3">
        <v>39900</v>
      </c>
    </row>
    <row r="1347" spans="1:1">
      <c r="A1347" s="3">
        <v>1243039</v>
      </c>
    </row>
    <row r="1348" spans="1:1">
      <c r="A1348" s="3">
        <v>1233281</v>
      </c>
    </row>
    <row r="1349" spans="1:1">
      <c r="A1349" s="3">
        <v>100000</v>
      </c>
    </row>
    <row r="1350" spans="1:1">
      <c r="A1350" s="3">
        <v>35000</v>
      </c>
    </row>
    <row r="1351" spans="1:1">
      <c r="A1351" s="3">
        <v>1449039</v>
      </c>
    </row>
    <row r="1352" spans="1:1">
      <c r="A1352" s="3">
        <v>150000</v>
      </c>
    </row>
    <row r="1353" spans="1:1">
      <c r="A1353" s="3">
        <v>75000</v>
      </c>
    </row>
    <row r="1354" spans="1:1">
      <c r="A1354" s="3">
        <v>320000</v>
      </c>
    </row>
    <row r="1355" spans="1:1">
      <c r="A1355" s="3">
        <v>667235</v>
      </c>
    </row>
    <row r="1356" spans="1:1">
      <c r="A1356" s="3">
        <v>5218424</v>
      </c>
    </row>
    <row r="1357" spans="1:1">
      <c r="A1357" s="3">
        <v>1800000</v>
      </c>
    </row>
    <row r="1358" spans="1:1">
      <c r="A1358" s="3">
        <v>300000</v>
      </c>
    </row>
    <row r="1359" spans="1:1">
      <c r="A1359" s="3">
        <v>250675</v>
      </c>
    </row>
    <row r="1360" spans="1:1">
      <c r="A1360" s="3">
        <v>11480000</v>
      </c>
    </row>
    <row r="1361" spans="1:1">
      <c r="A1361" s="3">
        <v>1000000</v>
      </c>
    </row>
    <row r="1362" spans="1:1">
      <c r="A1362" s="3">
        <v>12704649</v>
      </c>
    </row>
    <row r="1363" spans="1:1">
      <c r="A1363" s="3">
        <v>1200000</v>
      </c>
    </row>
    <row r="1364" spans="1:1">
      <c r="A1364" s="3">
        <v>7910896</v>
      </c>
    </row>
    <row r="1365" spans="1:1">
      <c r="A1365" s="3">
        <v>940148</v>
      </c>
    </row>
    <row r="1366" spans="1:1">
      <c r="A1366" s="3">
        <v>35000400</v>
      </c>
    </row>
    <row r="1367" spans="1:1">
      <c r="A1367" s="3">
        <v>11013694</v>
      </c>
    </row>
    <row r="1368" spans="1:1">
      <c r="A1368" s="3">
        <v>300000</v>
      </c>
    </row>
    <row r="1369" spans="1:1">
      <c r="A1369" s="3">
        <v>12567173</v>
      </c>
    </row>
    <row r="1370" spans="1:1">
      <c r="A1370" s="3">
        <v>4800000</v>
      </c>
    </row>
    <row r="1371" spans="1:1">
      <c r="A1371" s="3">
        <v>6750000</v>
      </c>
    </row>
    <row r="1372" spans="1:1">
      <c r="A1372" s="3">
        <v>6000000</v>
      </c>
    </row>
    <row r="1373" spans="1:1">
      <c r="A1373" s="3">
        <v>3295118</v>
      </c>
    </row>
    <row r="1374" spans="1:1">
      <c r="A1374" s="3">
        <v>9800000</v>
      </c>
    </row>
    <row r="1375" spans="1:1">
      <c r="A1375" s="3">
        <v>7500000</v>
      </c>
    </row>
    <row r="1376" spans="1:1">
      <c r="A1376" s="3">
        <v>250000</v>
      </c>
    </row>
    <row r="1377" spans="1:1">
      <c r="A1377" s="3">
        <v>1540002</v>
      </c>
    </row>
    <row r="1378" spans="1:1">
      <c r="A1378" s="3">
        <v>20000</v>
      </c>
    </row>
    <row r="1379" spans="1:1">
      <c r="A1379" s="3">
        <v>5483812</v>
      </c>
    </row>
    <row r="1380" spans="1:1">
      <c r="A1380" s="3">
        <v>18743505</v>
      </c>
    </row>
    <row r="1381" spans="1:1">
      <c r="A1381" s="3">
        <v>3000000</v>
      </c>
    </row>
    <row r="1382" spans="1:1">
      <c r="A1382" s="3">
        <v>144650</v>
      </c>
    </row>
    <row r="1383" spans="1:1">
      <c r="A1383" s="3">
        <v>9900000</v>
      </c>
    </row>
    <row r="1384" spans="1:1">
      <c r="A1384" s="3">
        <v>250000</v>
      </c>
    </row>
    <row r="1385" spans="1:1">
      <c r="A1385" s="3">
        <v>3000000</v>
      </c>
    </row>
    <row r="1386" spans="1:1">
      <c r="A1386" s="3">
        <v>450000</v>
      </c>
    </row>
    <row r="1387" spans="1:1">
      <c r="A1387" s="3">
        <v>22262000</v>
      </c>
    </row>
    <row r="1388" spans="1:1">
      <c r="A1388" s="3">
        <v>500000</v>
      </c>
    </row>
    <row r="1389" spans="1:1">
      <c r="A1389" s="3">
        <v>1000000</v>
      </c>
    </row>
    <row r="1390" spans="1:1">
      <c r="A1390" s="3">
        <v>228150</v>
      </c>
    </row>
    <row r="1391" spans="1:1">
      <c r="A1391" s="3">
        <v>68800</v>
      </c>
    </row>
    <row r="1392" spans="1:1">
      <c r="A1392" s="3">
        <v>1747200</v>
      </c>
    </row>
    <row r="1393" spans="1:1">
      <c r="A1393" s="3">
        <v>210000</v>
      </c>
    </row>
    <row r="1394" spans="1:1">
      <c r="A1394" s="3">
        <v>600000</v>
      </c>
    </row>
    <row r="1395" spans="1:1">
      <c r="A1395" s="3">
        <v>13669000</v>
      </c>
    </row>
    <row r="1396" spans="1:1">
      <c r="A1396" s="3">
        <v>10000</v>
      </c>
    </row>
    <row r="1397" spans="1:1">
      <c r="A1397" s="3">
        <v>500000</v>
      </c>
    </row>
    <row r="1398" spans="1:1">
      <c r="A1398" s="3">
        <v>9856000</v>
      </c>
    </row>
    <row r="1399" spans="1:1">
      <c r="A1399" s="3">
        <v>5760000</v>
      </c>
    </row>
    <row r="1400" spans="1:1">
      <c r="A1400" s="3">
        <v>160400</v>
      </c>
    </row>
    <row r="1401" spans="1:1">
      <c r="A1401" s="3">
        <v>540000</v>
      </c>
    </row>
    <row r="1402" spans="1:1">
      <c r="A1402" s="3">
        <v>6122614</v>
      </c>
    </row>
    <row r="1403" spans="1:1">
      <c r="A1403" s="3">
        <v>319450</v>
      </c>
    </row>
    <row r="1404" spans="1:1">
      <c r="A1404" s="3">
        <v>13115049</v>
      </c>
    </row>
    <row r="1405" spans="1:1">
      <c r="A1405" s="3">
        <v>675000</v>
      </c>
    </row>
    <row r="1406" spans="1:1">
      <c r="A1406" s="3">
        <v>17250000</v>
      </c>
    </row>
    <row r="1407" spans="1:1">
      <c r="A1407" s="3">
        <v>182000</v>
      </c>
    </row>
    <row r="1408" spans="1:1">
      <c r="A1408" s="3">
        <v>147920</v>
      </c>
    </row>
    <row r="1409" spans="1:1">
      <c r="A1409" s="3">
        <v>5799040</v>
      </c>
    </row>
    <row r="1410" spans="1:1">
      <c r="A1410" s="3">
        <v>249612</v>
      </c>
    </row>
    <row r="1411" spans="1:1">
      <c r="A1411" s="3">
        <v>7662894</v>
      </c>
    </row>
    <row r="1412" spans="1:1">
      <c r="A1412" s="3">
        <v>13675486</v>
      </c>
    </row>
    <row r="1413" spans="1:1">
      <c r="A1413" s="3">
        <v>15000000</v>
      </c>
    </row>
    <row r="1414" spans="1:1">
      <c r="A1414" s="3">
        <v>744844</v>
      </c>
    </row>
    <row r="1415" spans="1:1">
      <c r="A1415" s="3">
        <v>4000000</v>
      </c>
    </row>
    <row r="1416" spans="1:1">
      <c r="A1416" s="3">
        <v>4560000</v>
      </c>
    </row>
    <row r="1417" spans="1:1">
      <c r="A1417" s="3">
        <v>628761</v>
      </c>
    </row>
    <row r="1418" spans="1:1">
      <c r="A1418" s="3">
        <v>5411496</v>
      </c>
    </row>
    <row r="1419" spans="1:1">
      <c r="A1419" s="3">
        <v>6336481</v>
      </c>
    </row>
    <row r="1420" spans="1:1">
      <c r="A1420" s="3">
        <v>1882380</v>
      </c>
    </row>
    <row r="1421" spans="1:1">
      <c r="A1421" s="3">
        <v>1900000</v>
      </c>
    </row>
    <row r="1422" spans="1:1">
      <c r="A1422" s="3">
        <v>10000139</v>
      </c>
    </row>
    <row r="1423" spans="1:1">
      <c r="A1423" s="3">
        <v>2934056</v>
      </c>
    </row>
    <row r="1424" spans="1:1">
      <c r="A1424" s="3">
        <v>8999972</v>
      </c>
    </row>
    <row r="1425" spans="1:1">
      <c r="A1425" s="3">
        <v>2296036</v>
      </c>
    </row>
    <row r="1426" spans="1:1">
      <c r="A1426" s="3">
        <v>3265453</v>
      </c>
    </row>
    <row r="1427" spans="1:1">
      <c r="A1427" s="3">
        <v>1650</v>
      </c>
    </row>
    <row r="1428" spans="1:1">
      <c r="A1428" s="3">
        <v>378013</v>
      </c>
    </row>
    <row r="1429" spans="1:1">
      <c r="A1429" s="3">
        <v>59100</v>
      </c>
    </row>
    <row r="1430" spans="1:1">
      <c r="A1430" s="3">
        <v>600000</v>
      </c>
    </row>
    <row r="1431" spans="1:1">
      <c r="A1431" s="3">
        <v>26724</v>
      </c>
    </row>
    <row r="1432" spans="1:1">
      <c r="A1432" s="3">
        <v>200000</v>
      </c>
    </row>
    <row r="1433" spans="1:1">
      <c r="A1433" s="3">
        <v>248250</v>
      </c>
    </row>
    <row r="1434" spans="1:1">
      <c r="A1434" s="3">
        <v>600000</v>
      </c>
    </row>
    <row r="1435" spans="1:1">
      <c r="A1435" s="3">
        <v>149950</v>
      </c>
    </row>
    <row r="1436" spans="1:1">
      <c r="A1436" s="3">
        <v>1619000</v>
      </c>
    </row>
    <row r="1437" spans="1:1">
      <c r="A1437" s="3">
        <v>1596000</v>
      </c>
    </row>
    <row r="1438" spans="1:1">
      <c r="A1438" s="3">
        <v>150000</v>
      </c>
    </row>
    <row r="1439" spans="1:1">
      <c r="A1439" s="3">
        <v>1694000</v>
      </c>
    </row>
    <row r="1440" spans="1:1">
      <c r="A1440" s="3">
        <v>75000</v>
      </c>
    </row>
    <row r="1441" spans="1:1">
      <c r="A1441" s="3">
        <v>600000</v>
      </c>
    </row>
    <row r="1442" spans="1:1">
      <c r="A1442" s="3">
        <v>1000000</v>
      </c>
    </row>
    <row r="1443" spans="1:1">
      <c r="A1443" s="3">
        <v>1694000</v>
      </c>
    </row>
    <row r="1444" spans="1:1">
      <c r="A1444" s="3">
        <v>1778000</v>
      </c>
    </row>
    <row r="1445" spans="1:1">
      <c r="A1445" s="3">
        <v>150000</v>
      </c>
    </row>
    <row r="1446" spans="1:1">
      <c r="A1446" s="3">
        <v>597228</v>
      </c>
    </row>
    <row r="1447" spans="1:1">
      <c r="A1447" s="3">
        <v>1603000</v>
      </c>
    </row>
    <row r="1448" spans="1:1">
      <c r="A1448" s="3">
        <v>2652000</v>
      </c>
    </row>
    <row r="1449" spans="1:1">
      <c r="A1449" s="3">
        <v>213000</v>
      </c>
    </row>
    <row r="1450" spans="1:1">
      <c r="A1450" s="3">
        <v>4500000</v>
      </c>
    </row>
    <row r="1451" spans="1:1">
      <c r="A1451" s="3">
        <v>1590031</v>
      </c>
    </row>
    <row r="1452" spans="1:1">
      <c r="A1452" s="3">
        <v>199984</v>
      </c>
    </row>
    <row r="1453" spans="1:1">
      <c r="A1453" s="3">
        <v>4992043</v>
      </c>
    </row>
    <row r="1454" spans="1:1">
      <c r="A1454" s="3">
        <v>2968952</v>
      </c>
    </row>
    <row r="1455" spans="1:1">
      <c r="A1455" s="3">
        <v>5000</v>
      </c>
    </row>
    <row r="1456" spans="1:1">
      <c r="A1456" s="3">
        <v>1439000</v>
      </c>
    </row>
    <row r="1457" spans="1:1">
      <c r="A1457" s="3">
        <v>9984927</v>
      </c>
    </row>
    <row r="1458" spans="1:1">
      <c r="A1458" s="3">
        <v>66400</v>
      </c>
    </row>
    <row r="1459" spans="1:1">
      <c r="A1459" s="3">
        <v>4000000</v>
      </c>
    </row>
    <row r="1460" spans="1:1">
      <c r="A1460" s="3">
        <v>4000000</v>
      </c>
    </row>
    <row r="1461" spans="1:1">
      <c r="A1461" s="3">
        <v>263400</v>
      </c>
    </row>
    <row r="1462" spans="1:1">
      <c r="A1462" s="3">
        <v>945261</v>
      </c>
    </row>
    <row r="1463" spans="1:1">
      <c r="A1463" s="3">
        <v>345592</v>
      </c>
    </row>
    <row r="1464" spans="1:1">
      <c r="A1464" s="3">
        <v>800000</v>
      </c>
    </row>
    <row r="1465" spans="1:1">
      <c r="A1465" s="3">
        <v>1729844</v>
      </c>
    </row>
    <row r="1466" spans="1:1">
      <c r="A1466" s="3">
        <v>53500</v>
      </c>
    </row>
    <row r="1467" spans="1:1">
      <c r="A1467" s="3">
        <v>436800</v>
      </c>
    </row>
    <row r="1468" spans="1:1">
      <c r="A1468" s="3">
        <v>310500</v>
      </c>
    </row>
    <row r="1469" spans="1:1">
      <c r="A1469" s="3">
        <v>3920038</v>
      </c>
    </row>
    <row r="1470" spans="1:1">
      <c r="A1470" s="3">
        <v>3360000</v>
      </c>
    </row>
    <row r="1471" spans="1:1">
      <c r="A1471" s="3">
        <v>3325000</v>
      </c>
    </row>
    <row r="1472" spans="1:1">
      <c r="A1472" s="3">
        <v>3547119</v>
      </c>
    </row>
    <row r="1473" spans="1:1">
      <c r="A1473" s="3">
        <v>5189705</v>
      </c>
    </row>
    <row r="1474" spans="1:1">
      <c r="A1474" s="3">
        <v>2882369</v>
      </c>
    </row>
    <row r="1475" spans="1:1">
      <c r="A1475" s="3">
        <v>3520290</v>
      </c>
    </row>
    <row r="1476" spans="1:1">
      <c r="A1476" s="3">
        <v>2699363</v>
      </c>
    </row>
    <row r="1477" spans="1:1">
      <c r="A1477" s="3">
        <v>400000</v>
      </c>
    </row>
    <row r="1478" spans="1:1">
      <c r="A1478" s="3">
        <v>12000000</v>
      </c>
    </row>
    <row r="1479" spans="1:1">
      <c r="A1479" s="3">
        <v>3950523</v>
      </c>
    </row>
    <row r="1480" spans="1:1">
      <c r="A1480" s="3">
        <v>3640000</v>
      </c>
    </row>
    <row r="1481" spans="1:1">
      <c r="A1481" s="3">
        <v>20000000</v>
      </c>
    </row>
    <row r="1482" spans="1:1">
      <c r="A1482" s="3">
        <v>150000</v>
      </c>
    </row>
    <row r="1483" spans="1:1">
      <c r="A1483" s="3">
        <v>70000</v>
      </c>
    </row>
    <row r="1484" spans="1:1">
      <c r="A1484" s="3">
        <v>3525000</v>
      </c>
    </row>
    <row r="1485" spans="1:1">
      <c r="A1485" s="3">
        <v>1557098</v>
      </c>
    </row>
    <row r="1486" spans="1:1">
      <c r="A1486" s="3">
        <v>125000</v>
      </c>
    </row>
    <row r="1487" spans="1:1">
      <c r="A1487" s="3">
        <v>14000000</v>
      </c>
    </row>
    <row r="1488" spans="1:1">
      <c r="A1488" s="3">
        <v>1111250</v>
      </c>
    </row>
    <row r="1489" spans="1:1">
      <c r="A1489" s="3">
        <v>300000</v>
      </c>
    </row>
    <row r="1490" spans="1:1">
      <c r="A1490" s="3">
        <v>450000</v>
      </c>
    </row>
    <row r="1491" spans="1:1">
      <c r="A1491" s="3">
        <v>9364000</v>
      </c>
    </row>
    <row r="1492" spans="1:1">
      <c r="A1492" s="3">
        <v>91200</v>
      </c>
    </row>
    <row r="1493" spans="1:1">
      <c r="A1493" s="3">
        <v>81000</v>
      </c>
    </row>
    <row r="1494" spans="1:1">
      <c r="A1494" s="3">
        <v>96000</v>
      </c>
    </row>
    <row r="1495" spans="1:1">
      <c r="A1495" s="3">
        <v>136400</v>
      </c>
    </row>
    <row r="1496" spans="1:1">
      <c r="A1496" s="3">
        <v>234450</v>
      </c>
    </row>
    <row r="1497" spans="1:1">
      <c r="A1497" s="3">
        <v>885000</v>
      </c>
    </row>
    <row r="1498" spans="1:1">
      <c r="A1498" s="3">
        <v>2968493</v>
      </c>
    </row>
    <row r="1499" spans="1:1">
      <c r="A1499" s="3">
        <v>115650</v>
      </c>
    </row>
    <row r="1500" spans="1:1">
      <c r="A1500" s="3">
        <v>505500</v>
      </c>
    </row>
    <row r="1501" spans="1:1">
      <c r="A1501" s="3">
        <v>4998000</v>
      </c>
    </row>
    <row r="1502" spans="1:1">
      <c r="A1502" s="3">
        <v>5151834</v>
      </c>
    </row>
    <row r="1503" spans="1:1">
      <c r="A1503" s="3">
        <v>300000</v>
      </c>
    </row>
    <row r="1504" spans="1:1">
      <c r="A1504" s="3">
        <v>322500</v>
      </c>
    </row>
    <row r="1505" spans="1:1">
      <c r="A1505" s="3">
        <v>12660353</v>
      </c>
    </row>
    <row r="1506" spans="1:1">
      <c r="A1506" s="3">
        <v>517500</v>
      </c>
    </row>
    <row r="1507" spans="1:1">
      <c r="A1507" s="3">
        <v>210000</v>
      </c>
    </row>
    <row r="1508" spans="1:1">
      <c r="A1508" s="3">
        <v>238080</v>
      </c>
    </row>
    <row r="1509" spans="1:1">
      <c r="A1509" s="3">
        <v>135000</v>
      </c>
    </row>
    <row r="1510" spans="1:1">
      <c r="A1510" s="3">
        <v>125000</v>
      </c>
    </row>
    <row r="1511" spans="1:1">
      <c r="A1511" s="3">
        <v>15000</v>
      </c>
    </row>
    <row r="1512" spans="1:1">
      <c r="A1512" s="3">
        <v>674472</v>
      </c>
    </row>
    <row r="1513" spans="1:1">
      <c r="A1513" s="3">
        <v>500000</v>
      </c>
    </row>
    <row r="1514" spans="1:1">
      <c r="A1514" s="3">
        <v>1000002</v>
      </c>
    </row>
    <row r="1515" spans="1:1">
      <c r="A1515" s="3">
        <v>4371831</v>
      </c>
    </row>
    <row r="1516" spans="1:1">
      <c r="A1516" s="3">
        <v>1929000</v>
      </c>
    </row>
    <row r="1517" spans="1:1">
      <c r="A1517" s="3">
        <v>981000</v>
      </c>
    </row>
    <row r="1518" spans="1:1">
      <c r="A1518" s="3">
        <v>2749201</v>
      </c>
    </row>
    <row r="1519" spans="1:1">
      <c r="A1519" s="3">
        <v>1987600</v>
      </c>
    </row>
    <row r="1520" spans="1:1">
      <c r="A1520" s="3">
        <v>1254000</v>
      </c>
    </row>
    <row r="1521" spans="1:1">
      <c r="A1521" s="3">
        <v>1076400</v>
      </c>
    </row>
    <row r="1522" spans="1:1">
      <c r="A1522" s="3">
        <v>12000000</v>
      </c>
    </row>
    <row r="1523" spans="1:1">
      <c r="A1523" s="3">
        <v>1500000</v>
      </c>
    </row>
    <row r="1524" spans="1:1">
      <c r="A1524" s="3">
        <v>125104</v>
      </c>
    </row>
    <row r="1525" spans="1:1">
      <c r="A1525" s="3">
        <v>1000000</v>
      </c>
    </row>
    <row r="1526" spans="1:1">
      <c r="A1526" s="3">
        <v>1200000</v>
      </c>
    </row>
    <row r="1527" spans="1:1">
      <c r="A1527" s="3">
        <v>4425000</v>
      </c>
    </row>
    <row r="1528" spans="1:1">
      <c r="A1528" s="3">
        <v>427000</v>
      </c>
    </row>
    <row r="1529" spans="1:1">
      <c r="A1529" s="3">
        <v>1095000</v>
      </c>
    </row>
    <row r="1530" spans="1:1">
      <c r="A1530" s="3">
        <v>1000000</v>
      </c>
    </row>
    <row r="1531" spans="1:1">
      <c r="A1531" s="3">
        <v>199665</v>
      </c>
    </row>
    <row r="1532" spans="1:1">
      <c r="A1532" s="3">
        <v>180000</v>
      </c>
    </row>
    <row r="1533" spans="1:1">
      <c r="A1533" s="3">
        <v>238500</v>
      </c>
    </row>
    <row r="1534" spans="1:1">
      <c r="A1534" s="3">
        <v>831395</v>
      </c>
    </row>
    <row r="1535" spans="1:1">
      <c r="A1535" s="3">
        <v>208000</v>
      </c>
    </row>
    <row r="1536" spans="1:1">
      <c r="A1536" s="3">
        <v>1348323</v>
      </c>
    </row>
    <row r="1537" spans="1:1">
      <c r="A1537" s="3">
        <v>254400</v>
      </c>
    </row>
    <row r="1538" spans="1:1">
      <c r="A1538" s="3">
        <v>1300010</v>
      </c>
    </row>
    <row r="1539" spans="1:1">
      <c r="A1539" s="3">
        <v>832969</v>
      </c>
    </row>
    <row r="1540" spans="1:1">
      <c r="A1540" s="3">
        <v>227200</v>
      </c>
    </row>
    <row r="1541" spans="1:1">
      <c r="A1541" s="3">
        <v>242000</v>
      </c>
    </row>
    <row r="1542" spans="1:1">
      <c r="A1542" s="3">
        <v>150000</v>
      </c>
    </row>
    <row r="1543" spans="1:1">
      <c r="A1543" s="3">
        <v>209200</v>
      </c>
    </row>
    <row r="1544" spans="1:1">
      <c r="A1544" s="3">
        <v>2649000</v>
      </c>
    </row>
    <row r="1545" spans="1:1">
      <c r="A1545" s="3">
        <v>125000</v>
      </c>
    </row>
    <row r="1546" spans="1:1">
      <c r="A1546" s="3">
        <v>1616616</v>
      </c>
    </row>
    <row r="1547" spans="1:1">
      <c r="A1547" s="3">
        <v>171000</v>
      </c>
    </row>
    <row r="1548" spans="1:1">
      <c r="A1548" s="3">
        <v>122404</v>
      </c>
    </row>
    <row r="1549" spans="1:1">
      <c r="A1549" s="3">
        <v>124200</v>
      </c>
    </row>
    <row r="1550" spans="1:1">
      <c r="A1550" s="3">
        <v>1271400</v>
      </c>
    </row>
    <row r="1551" spans="1:1">
      <c r="A1551" s="3">
        <v>615590</v>
      </c>
    </row>
    <row r="1552" spans="1:1">
      <c r="A1552" s="3">
        <v>300000</v>
      </c>
    </row>
    <row r="1553" spans="1:1">
      <c r="A1553" s="3">
        <v>40100</v>
      </c>
    </row>
    <row r="1554" spans="1:1">
      <c r="A1554" s="3">
        <v>186792</v>
      </c>
    </row>
    <row r="1555" spans="1:1">
      <c r="A1555" s="3">
        <v>300000</v>
      </c>
    </row>
    <row r="1556" spans="1:1">
      <c r="A1556" s="3">
        <v>480000</v>
      </c>
    </row>
    <row r="1557" spans="1:1">
      <c r="A1557" s="3">
        <v>110700</v>
      </c>
    </row>
    <row r="1558" spans="1:1">
      <c r="A1558" s="3">
        <v>900000</v>
      </c>
    </row>
    <row r="1559" spans="1:1">
      <c r="A1559" s="3">
        <v>1303920</v>
      </c>
    </row>
    <row r="1560" spans="1:1">
      <c r="A1560" s="3">
        <v>1440000</v>
      </c>
    </row>
    <row r="1561" spans="1:1">
      <c r="A1561" s="3">
        <v>250400</v>
      </c>
    </row>
    <row r="1562" spans="1:1">
      <c r="A1562" s="3">
        <v>222000</v>
      </c>
    </row>
    <row r="1563" spans="1:1">
      <c r="A1563" s="3">
        <v>1038029</v>
      </c>
    </row>
    <row r="1564" spans="1:1">
      <c r="A1564" s="3">
        <v>300000</v>
      </c>
    </row>
    <row r="1565" spans="1:1">
      <c r="A1565" s="3">
        <v>180000</v>
      </c>
    </row>
    <row r="1566" spans="1:1">
      <c r="A1566" s="3">
        <v>427000</v>
      </c>
    </row>
    <row r="1567" spans="1:1">
      <c r="A1567" s="3">
        <v>2700000</v>
      </c>
    </row>
    <row r="1568" spans="1:1">
      <c r="A1568" s="3">
        <v>8062122</v>
      </c>
    </row>
    <row r="1569" spans="1:1">
      <c r="A1569" s="3">
        <v>959989</v>
      </c>
    </row>
    <row r="1570" spans="1:1">
      <c r="A1570" s="3">
        <v>1603500</v>
      </c>
    </row>
    <row r="1571" spans="1:1">
      <c r="A1571" s="3">
        <v>7559200</v>
      </c>
    </row>
    <row r="1572" spans="1:1">
      <c r="A1572" s="3">
        <v>2970000</v>
      </c>
    </row>
    <row r="1573" spans="1:1">
      <c r="A1573" s="3">
        <v>1500000</v>
      </c>
    </row>
    <row r="1574" spans="1:1">
      <c r="A1574" s="3">
        <v>131250</v>
      </c>
    </row>
    <row r="1575" spans="1:1">
      <c r="A1575" s="3">
        <v>3613200</v>
      </c>
    </row>
    <row r="1576" spans="1:1">
      <c r="A1576" s="3">
        <v>900000</v>
      </c>
    </row>
    <row r="1577" spans="1:1">
      <c r="A1577" s="3">
        <v>670156</v>
      </c>
    </row>
    <row r="1578" spans="1:1">
      <c r="A1578" s="3">
        <v>1659340</v>
      </c>
    </row>
    <row r="1579" spans="1:1">
      <c r="A1579" s="3">
        <v>500000</v>
      </c>
    </row>
    <row r="1580" spans="1:1">
      <c r="A1580" s="3">
        <v>27473</v>
      </c>
    </row>
    <row r="1581" spans="1:1">
      <c r="A1581" s="3">
        <v>151125</v>
      </c>
    </row>
    <row r="1582" spans="1:1">
      <c r="A1582" s="3">
        <v>675000</v>
      </c>
    </row>
    <row r="1583" spans="1:1">
      <c r="A1583" s="3">
        <v>1683935</v>
      </c>
    </row>
    <row r="1584" spans="1:1">
      <c r="A1584" s="3">
        <v>345592</v>
      </c>
    </row>
    <row r="1585" spans="1:1">
      <c r="A1585" s="3">
        <v>399471</v>
      </c>
    </row>
    <row r="1586" spans="1:1">
      <c r="A1586" s="3">
        <v>350000</v>
      </c>
    </row>
    <row r="1587" spans="1:1">
      <c r="A1587" s="3">
        <v>450000</v>
      </c>
    </row>
    <row r="1588" spans="1:1">
      <c r="A1588" s="3">
        <v>10000000</v>
      </c>
    </row>
    <row r="1589" spans="1:1">
      <c r="A1589" s="3">
        <v>1631000</v>
      </c>
    </row>
    <row r="1590" spans="1:1">
      <c r="A1590" s="3">
        <v>140000</v>
      </c>
    </row>
    <row r="1591" spans="1:1">
      <c r="A1591" s="3">
        <v>10000000</v>
      </c>
    </row>
    <row r="1592" spans="1:1">
      <c r="A1592" s="3">
        <v>9382373</v>
      </c>
    </row>
    <row r="1593" spans="1:1">
      <c r="A1593" s="3">
        <v>12207733</v>
      </c>
    </row>
    <row r="1594" spans="1:1">
      <c r="A1594" s="3">
        <v>6752627</v>
      </c>
    </row>
    <row r="1595" spans="1:1">
      <c r="A1595" s="3">
        <v>3187000</v>
      </c>
    </row>
    <row r="1596" spans="1:1">
      <c r="A1596" s="3">
        <v>4934800</v>
      </c>
    </row>
    <row r="1597" spans="1:1">
      <c r="A1597" s="3">
        <v>1205600</v>
      </c>
    </row>
    <row r="1598" spans="1:1">
      <c r="A1598" s="3">
        <v>1576958</v>
      </c>
    </row>
    <row r="1599" spans="1:1">
      <c r="A1599" s="3">
        <v>5100000</v>
      </c>
    </row>
    <row r="1600" spans="1:1">
      <c r="A1600" s="3">
        <v>3349200</v>
      </c>
    </row>
    <row r="1601" spans="1:1">
      <c r="A1601" s="3">
        <v>10000</v>
      </c>
    </row>
    <row r="1602" spans="1:1">
      <c r="A1602" s="3">
        <v>100000</v>
      </c>
    </row>
    <row r="1603" spans="1:1">
      <c r="A1603" s="3">
        <v>100000</v>
      </c>
    </row>
    <row r="1604" spans="1:1">
      <c r="A1604" s="3">
        <v>1357229</v>
      </c>
    </row>
    <row r="1605" spans="1:1">
      <c r="A1605" s="3">
        <v>100000</v>
      </c>
    </row>
    <row r="1606" spans="1:1">
      <c r="A1606" s="3">
        <v>10000</v>
      </c>
    </row>
    <row r="1607" spans="1:1">
      <c r="A1607" s="3">
        <v>10000</v>
      </c>
    </row>
    <row r="1608" spans="1:1">
      <c r="A1608" s="3">
        <v>150000</v>
      </c>
    </row>
    <row r="1609" spans="1:1">
      <c r="A1609" s="3">
        <v>4974112</v>
      </c>
    </row>
    <row r="1610" spans="1:1">
      <c r="A1610" s="3">
        <v>1261087</v>
      </c>
    </row>
    <row r="1611" spans="1:1">
      <c r="A1611" s="3">
        <v>4290220</v>
      </c>
    </row>
    <row r="1612" spans="1:1">
      <c r="A1612" s="3">
        <v>5914021</v>
      </c>
    </row>
    <row r="1613" spans="1:1">
      <c r="A1613" s="3">
        <v>300000</v>
      </c>
    </row>
    <row r="1614" spans="1:1">
      <c r="A1614" s="3">
        <v>300000</v>
      </c>
    </row>
    <row r="1615" spans="1:1">
      <c r="A1615" s="3">
        <v>4430000</v>
      </c>
    </row>
    <row r="1616" spans="1:1">
      <c r="A1616" s="3">
        <v>7999978</v>
      </c>
    </row>
    <row r="1617" spans="1:1">
      <c r="A1617" s="3">
        <v>20000</v>
      </c>
    </row>
    <row r="1618" spans="1:1">
      <c r="A1618" s="3">
        <v>1200000</v>
      </c>
    </row>
    <row r="1619" spans="1:1">
      <c r="A1619" s="3">
        <v>1663110</v>
      </c>
    </row>
    <row r="1620" spans="1:1">
      <c r="A1620" s="3">
        <v>13568880</v>
      </c>
    </row>
    <row r="1621" spans="1:1">
      <c r="A1621" s="3">
        <v>4110000</v>
      </c>
    </row>
    <row r="1622" spans="1:1">
      <c r="A1622" s="3">
        <v>762476</v>
      </c>
    </row>
    <row r="1623" spans="1:1">
      <c r="A1623" s="3">
        <v>100000</v>
      </c>
    </row>
    <row r="1624" spans="1:1">
      <c r="A1624" s="3">
        <v>2600000</v>
      </c>
    </row>
    <row r="1625" spans="1:1">
      <c r="A1625" s="3">
        <v>3086347</v>
      </c>
    </row>
    <row r="1626" spans="1:1">
      <c r="A1626" s="3">
        <v>156000</v>
      </c>
    </row>
    <row r="1627" spans="1:1">
      <c r="A1627" s="3">
        <v>30000</v>
      </c>
    </row>
    <row r="1628" spans="1:1">
      <c r="A1628" s="3">
        <v>750000</v>
      </c>
    </row>
    <row r="1629" spans="1:1">
      <c r="A1629" s="3">
        <v>3600000</v>
      </c>
    </row>
    <row r="1630" spans="1:1">
      <c r="A1630" s="3">
        <v>191950</v>
      </c>
    </row>
    <row r="1631" spans="1:1">
      <c r="A1631" s="3">
        <v>132000</v>
      </c>
    </row>
    <row r="1632" spans="1:1">
      <c r="A1632" s="3">
        <v>129150</v>
      </c>
    </row>
    <row r="1633" spans="1:1">
      <c r="A1633" s="3">
        <v>85000</v>
      </c>
    </row>
    <row r="1634" spans="1:1">
      <c r="A1634" s="3">
        <v>216000</v>
      </c>
    </row>
    <row r="1635" spans="1:1">
      <c r="A1635" s="3">
        <v>179600</v>
      </c>
    </row>
    <row r="1636" spans="1:1">
      <c r="A1636" s="3">
        <v>240000</v>
      </c>
    </row>
    <row r="1637" spans="1:1">
      <c r="A1637" s="3">
        <v>54000</v>
      </c>
    </row>
    <row r="1638" spans="1:1">
      <c r="A1638" s="3">
        <v>191600</v>
      </c>
    </row>
    <row r="1639" spans="1:1">
      <c r="A1639" s="3">
        <v>213750</v>
      </c>
    </row>
    <row r="1640" spans="1:1">
      <c r="A1640" s="3">
        <v>172000</v>
      </c>
    </row>
    <row r="1641" spans="1:1">
      <c r="A1641" s="3">
        <v>202500</v>
      </c>
    </row>
    <row r="1642" spans="1:1">
      <c r="A1642" s="3">
        <v>139950</v>
      </c>
    </row>
    <row r="1643" spans="1:1">
      <c r="A1643" s="3">
        <v>2250000</v>
      </c>
    </row>
    <row r="1644" spans="1:1">
      <c r="A1644" s="3">
        <v>2950500</v>
      </c>
    </row>
    <row r="1645" spans="1:1">
      <c r="A1645" s="3">
        <v>1800000</v>
      </c>
    </row>
    <row r="1646" spans="1:1">
      <c r="A1646" s="3">
        <v>6300000</v>
      </c>
    </row>
    <row r="1647" spans="1:1">
      <c r="A1647" s="3">
        <v>1194000</v>
      </c>
    </row>
    <row r="1648" spans="1:1">
      <c r="A1648" s="3">
        <v>5499727</v>
      </c>
    </row>
    <row r="1649" spans="1:1">
      <c r="A1649" s="3">
        <v>635003</v>
      </c>
    </row>
    <row r="1650" spans="1:1">
      <c r="A1650" s="3">
        <v>35000</v>
      </c>
    </row>
    <row r="1651" spans="1:1">
      <c r="A1651" s="3">
        <v>500000</v>
      </c>
    </row>
    <row r="1652" spans="1:1">
      <c r="A1652" s="3">
        <v>7030400</v>
      </c>
    </row>
    <row r="1653" spans="1:1">
      <c r="A1653" s="3">
        <v>2217000</v>
      </c>
    </row>
    <row r="1654" spans="1:1">
      <c r="A1654" s="3">
        <v>8959808</v>
      </c>
    </row>
    <row r="1655" spans="1:1">
      <c r="A1655" s="3">
        <v>1116000</v>
      </c>
    </row>
    <row r="1656" spans="1:1">
      <c r="A1656" s="3">
        <v>884417</v>
      </c>
    </row>
    <row r="1657" spans="1:1">
      <c r="A1657" s="3">
        <v>558000</v>
      </c>
    </row>
    <row r="1658" spans="1:1">
      <c r="A1658" s="3">
        <v>4326400</v>
      </c>
    </row>
    <row r="1659" spans="1:1">
      <c r="A1659" s="3">
        <v>15860000</v>
      </c>
    </row>
    <row r="1660" spans="1:1">
      <c r="A1660" s="3">
        <v>4500000</v>
      </c>
    </row>
    <row r="1661" spans="1:1">
      <c r="A1661" s="3">
        <v>25464998</v>
      </c>
    </row>
    <row r="1662" spans="1:1">
      <c r="A1662" s="3">
        <v>2750000</v>
      </c>
    </row>
    <row r="1663" spans="1:1">
      <c r="A1663" s="3">
        <v>45012830</v>
      </c>
    </row>
    <row r="1664" spans="1:1">
      <c r="A1664" s="3">
        <v>22263</v>
      </c>
    </row>
    <row r="1665" spans="1:1">
      <c r="A1665" s="3">
        <v>100000</v>
      </c>
    </row>
    <row r="1666" spans="1:1">
      <c r="A1666" s="3">
        <v>227352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6"/>
  <sheetViews>
    <sheetView zoomScale="116" zoomScaleNormal="116" zoomScalePageLayoutView="116" workbookViewId="0">
      <selection sqref="A1:A1666"/>
    </sheetView>
  </sheetViews>
  <sheetFormatPr baseColWidth="10" defaultRowHeight="15" x14ac:dyDescent="0"/>
  <cols>
    <col min="1" max="1" width="13.83203125" style="2" customWidth="1"/>
    <col min="2" max="2" width="17.1640625" bestFit="1" customWidth="1"/>
    <col min="3" max="3" width="19" style="4" bestFit="1" customWidth="1"/>
  </cols>
  <sheetData>
    <row r="1" spans="1:10">
      <c r="A1" s="2" t="s">
        <v>260</v>
      </c>
      <c r="B1" t="s">
        <v>805</v>
      </c>
      <c r="C1" s="6" t="str">
        <f>IF(C2&gt;C5,"Non-Normal at 0.01",IF(C2&gt;C4,"Non-Normal at 0.05","Data is Normal"))</f>
        <v>Non-Normal at 0.01</v>
      </c>
      <c r="D1">
        <f t="shared" ref="D1:D64" si="0">NORMSINV((E1-0.5)/C$12)</f>
        <v>-3.4313430319711204</v>
      </c>
      <c r="E1">
        <v>1</v>
      </c>
      <c r="F1" s="3">
        <v>387</v>
      </c>
      <c r="G1" t="str">
        <f t="shared" ref="G1:G64" si="1">IF(ISERROR((2*E1 -1)/C$12*(LN(NORMDIST(F1,C$6,C$8,TRUE))+LN(1-NORMDIST(INDEX(F:F,C$12-E1+1,,1),C$6,C$8,TRUE)))),"",(2*E1 -1)/C$12*(LN(NORMDIST(F1,C$6,C$8,TRUE))+LN(1-NORMDIST(INDEX(F:F,C$12-E1+1,,1),C$6,C$8,TRUE))))</f>
        <v/>
      </c>
      <c r="I1" t="s">
        <v>824</v>
      </c>
    </row>
    <row r="2" spans="1:10">
      <c r="A2" s="3">
        <v>5100000</v>
      </c>
      <c r="B2" t="s">
        <v>806</v>
      </c>
      <c r="C2" s="4">
        <f>-C12-SUM(G:G)</f>
        <v>305.79046741554635</v>
      </c>
      <c r="D2">
        <f t="shared" si="0"/>
        <v>-3.1210945389582099</v>
      </c>
      <c r="E2">
        <f t="shared" ref="E2:E65" si="2">E1+1</f>
        <v>2</v>
      </c>
      <c r="F2" s="3">
        <v>1362</v>
      </c>
      <c r="G2" t="str">
        <f t="shared" si="1"/>
        <v/>
      </c>
      <c r="I2">
        <f>C2*(1+0.75/C12+2.25/C12^2)</f>
        <v>305.9284590557404</v>
      </c>
    </row>
    <row r="3" spans="1:10">
      <c r="A3" s="3">
        <v>900900</v>
      </c>
      <c r="B3" s="5" t="s">
        <v>823</v>
      </c>
      <c r="C3" s="4">
        <f>IF(I2&lt;0.2,I6,IF(I2&lt;0.34,I5,IF(I2&lt;0.6,I4,IF(I2&lt;13,I3,0))))</f>
        <v>0</v>
      </c>
      <c r="D3">
        <f t="shared" si="0"/>
        <v>-2.9674303617294093</v>
      </c>
      <c r="E3">
        <f t="shared" si="2"/>
        <v>3</v>
      </c>
      <c r="F3" s="3">
        <v>1650</v>
      </c>
      <c r="G3" t="str">
        <f t="shared" si="1"/>
        <v/>
      </c>
      <c r="I3">
        <f>EXP(1.2937-5.709*I2+0.0186*I2^2)</f>
        <v>1.1836794403479071E-2</v>
      </c>
    </row>
    <row r="4" spans="1:10">
      <c r="A4" s="3">
        <v>10300300</v>
      </c>
      <c r="B4" t="s">
        <v>807</v>
      </c>
      <c r="C4" s="4">
        <v>0.78700000000000003</v>
      </c>
      <c r="D4">
        <f t="shared" si="0"/>
        <v>-2.8624192158787345</v>
      </c>
      <c r="E4">
        <f t="shared" si="2"/>
        <v>4</v>
      </c>
      <c r="F4" s="3">
        <v>1860</v>
      </c>
      <c r="G4" t="str">
        <f t="shared" si="1"/>
        <v/>
      </c>
      <c r="I4">
        <f>EXP(0.9177-4.279*I2-1.38*I2^2)</f>
        <v>0</v>
      </c>
    </row>
    <row r="5" spans="1:10">
      <c r="A5" s="3">
        <v>200000</v>
      </c>
      <c r="B5" t="s">
        <v>808</v>
      </c>
      <c r="C5" s="4">
        <v>1.0920000000000001</v>
      </c>
      <c r="D5">
        <f t="shared" si="0"/>
        <v>-2.7818257479417388</v>
      </c>
      <c r="E5">
        <f t="shared" si="2"/>
        <v>5</v>
      </c>
      <c r="F5" s="3">
        <v>5000</v>
      </c>
      <c r="G5">
        <f t="shared" si="1"/>
        <v>-0.16789928384348424</v>
      </c>
      <c r="I5">
        <f>1-EXP(-8.318+42.796*I2-59.938*I2^2)</f>
        <v>1</v>
      </c>
    </row>
    <row r="6" spans="1:10">
      <c r="A6" s="3">
        <v>100000</v>
      </c>
      <c r="B6" t="s">
        <v>809</v>
      </c>
      <c r="C6" s="4">
        <f>AVERAGE(F:F)</f>
        <v>1914124.778978979</v>
      </c>
      <c r="D6">
        <f t="shared" si="0"/>
        <v>-2.7160493665872463</v>
      </c>
      <c r="E6">
        <f t="shared" si="2"/>
        <v>6</v>
      </c>
      <c r="F6" s="3">
        <v>5000</v>
      </c>
      <c r="G6">
        <f t="shared" si="1"/>
        <v>-0.16040051032034369</v>
      </c>
      <c r="I6">
        <f>1-EXP(-13.436+101.14*I2-223.73*I2^2)</f>
        <v>1</v>
      </c>
    </row>
    <row r="7" spans="1:10">
      <c r="A7" s="3">
        <v>582637</v>
      </c>
      <c r="B7" t="s">
        <v>262</v>
      </c>
      <c r="C7" s="4">
        <f ca="1">MODE(OFFSET(F$2,0,0,COUNT(F:F),1))</f>
        <v>500000</v>
      </c>
      <c r="D7">
        <f t="shared" si="0"/>
        <v>-2.6602698066696395</v>
      </c>
      <c r="E7">
        <f t="shared" si="2"/>
        <v>7</v>
      </c>
      <c r="F7" s="3">
        <v>5000</v>
      </c>
      <c r="G7">
        <f t="shared" si="1"/>
        <v>-0.12457382033014429</v>
      </c>
    </row>
    <row r="8" spans="1:10">
      <c r="A8" s="3">
        <v>306485</v>
      </c>
      <c r="B8" t="s">
        <v>810</v>
      </c>
      <c r="C8" s="4">
        <f>STDEV(F:F)</f>
        <v>5173701.5287781768</v>
      </c>
      <c r="D8">
        <f t="shared" si="0"/>
        <v>-2.6117120822772133</v>
      </c>
      <c r="E8">
        <f t="shared" si="2"/>
        <v>8</v>
      </c>
      <c r="F8" s="3">
        <v>5000</v>
      </c>
      <c r="G8">
        <f t="shared" si="1"/>
        <v>-0.1249654432082842</v>
      </c>
    </row>
    <row r="9" spans="1:10">
      <c r="A9" s="3">
        <v>499730</v>
      </c>
      <c r="B9" t="s">
        <v>811</v>
      </c>
      <c r="C9" s="4">
        <f>VAR(F:F)</f>
        <v>26767187508881.645</v>
      </c>
      <c r="D9">
        <f t="shared" si="0"/>
        <v>-2.5686276430286532</v>
      </c>
      <c r="E9">
        <f t="shared" si="2"/>
        <v>9</v>
      </c>
      <c r="F9" s="3">
        <v>5333</v>
      </c>
      <c r="G9">
        <f t="shared" si="1"/>
        <v>-0.13828801441997732</v>
      </c>
    </row>
    <row r="10" spans="1:10">
      <c r="A10" s="3">
        <v>500000</v>
      </c>
      <c r="B10" t="s">
        <v>812</v>
      </c>
      <c r="C10" s="4">
        <f>SKEW(F:F)</f>
        <v>11.264987557536816</v>
      </c>
      <c r="D10">
        <f t="shared" si="0"/>
        <v>-2.5298413446748493</v>
      </c>
      <c r="E10">
        <f t="shared" si="2"/>
        <v>10</v>
      </c>
      <c r="F10" s="3">
        <v>6000</v>
      </c>
      <c r="G10">
        <f t="shared" si="1"/>
        <v>-0.15434232060170558</v>
      </c>
    </row>
    <row r="11" spans="1:10">
      <c r="A11" s="3">
        <v>313000</v>
      </c>
      <c r="B11" t="s">
        <v>813</v>
      </c>
      <c r="C11" s="4">
        <f>KURT(F:F)</f>
        <v>178.7006432388894</v>
      </c>
      <c r="D11">
        <f t="shared" si="0"/>
        <v>-2.4945241988747697</v>
      </c>
      <c r="E11">
        <f t="shared" si="2"/>
        <v>11</v>
      </c>
      <c r="F11" s="3">
        <v>7500</v>
      </c>
      <c r="G11">
        <f t="shared" si="1"/>
        <v>-0.16960474929663094</v>
      </c>
    </row>
    <row r="12" spans="1:10">
      <c r="A12" s="3">
        <v>500000</v>
      </c>
      <c r="B12" t="s">
        <v>814</v>
      </c>
      <c r="C12" s="4">
        <f>COUNT(F:F)</f>
        <v>1665</v>
      </c>
      <c r="D12">
        <f t="shared" si="0"/>
        <v>-2.4620688711304255</v>
      </c>
      <c r="E12">
        <f t="shared" si="2"/>
        <v>12</v>
      </c>
      <c r="F12" s="3">
        <v>7629</v>
      </c>
      <c r="G12">
        <f t="shared" si="1"/>
        <v>-0.16458165130390393</v>
      </c>
      <c r="I12" t="e">
        <f>NA()</f>
        <v>#N/A</v>
      </c>
    </row>
    <row r="13" spans="1:10">
      <c r="A13" s="3">
        <v>3998633</v>
      </c>
      <c r="D13">
        <f t="shared" si="0"/>
        <v>-2.432016699636752</v>
      </c>
      <c r="E13">
        <f t="shared" si="2"/>
        <v>13</v>
      </c>
      <c r="F13" s="3">
        <v>9950</v>
      </c>
      <c r="G13">
        <f t="shared" si="1"/>
        <v>-0.16682490936815325</v>
      </c>
      <c r="H13">
        <v>1</v>
      </c>
      <c r="I13" t="e">
        <f>IF(C15-C14&gt;1.5*(C17-C15),C14,NA())</f>
        <v>#N/A</v>
      </c>
      <c r="J13">
        <v>1</v>
      </c>
    </row>
    <row r="14" spans="1:10">
      <c r="A14" s="3">
        <v>400000</v>
      </c>
      <c r="B14" t="s">
        <v>815</v>
      </c>
      <c r="C14" s="4">
        <f>MIN(F:F)</f>
        <v>387</v>
      </c>
      <c r="D14">
        <f t="shared" si="0"/>
        <v>-2.4040125578937719</v>
      </c>
      <c r="E14">
        <f t="shared" si="2"/>
        <v>14</v>
      </c>
      <c r="F14" s="3">
        <v>9999</v>
      </c>
      <c r="G14">
        <f t="shared" si="1"/>
        <v>-0.17133611696686235</v>
      </c>
      <c r="I14" s="4">
        <f>MIN(C15-C14,(C17-C15))</f>
        <v>199613</v>
      </c>
    </row>
    <row r="15" spans="1:10">
      <c r="A15" s="3">
        <v>25000</v>
      </c>
      <c r="B15" t="s">
        <v>816</v>
      </c>
      <c r="C15" s="4">
        <f>QUARTILE(F:F,1)</f>
        <v>200000</v>
      </c>
      <c r="D15">
        <f t="shared" si="0"/>
        <v>-2.3777756924082576</v>
      </c>
      <c r="E15">
        <f t="shared" si="2"/>
        <v>15</v>
      </c>
      <c r="F15" s="3">
        <v>10000</v>
      </c>
      <c r="G15">
        <f t="shared" si="1"/>
        <v>-0.16340504873450906</v>
      </c>
      <c r="I15">
        <v>200000</v>
      </c>
    </row>
    <row r="16" spans="1:10">
      <c r="A16" s="3">
        <v>12327</v>
      </c>
      <c r="B16" t="s">
        <v>261</v>
      </c>
      <c r="C16" s="4">
        <f>MEDIAN(F:F)</f>
        <v>500543</v>
      </c>
      <c r="D16">
        <f t="shared" si="0"/>
        <v>-2.3530801856813039</v>
      </c>
      <c r="E16">
        <f t="shared" si="2"/>
        <v>16</v>
      </c>
      <c r="F16" s="3">
        <v>10000</v>
      </c>
      <c r="G16">
        <f t="shared" si="1"/>
        <v>-0.17467436244033727</v>
      </c>
      <c r="I16">
        <v>300543</v>
      </c>
    </row>
    <row r="17" spans="1:11">
      <c r="A17" s="3">
        <v>791000</v>
      </c>
      <c r="B17" t="s">
        <v>817</v>
      </c>
      <c r="C17" s="4">
        <f>QUARTILE(F:F,3)</f>
        <v>1700011</v>
      </c>
      <c r="D17">
        <f t="shared" si="0"/>
        <v>-2.3297414604173454</v>
      </c>
      <c r="E17">
        <f t="shared" si="2"/>
        <v>17</v>
      </c>
      <c r="F17" s="3">
        <v>10000</v>
      </c>
      <c r="G17">
        <f t="shared" si="1"/>
        <v>-0.16845581927059305</v>
      </c>
      <c r="I17">
        <v>1199468</v>
      </c>
    </row>
    <row r="18" spans="1:11">
      <c r="A18" s="3">
        <v>200000</v>
      </c>
      <c r="B18" t="s">
        <v>818</v>
      </c>
      <c r="C18" s="4">
        <f>MAX(F:F)</f>
        <v>100000000</v>
      </c>
      <c r="D18">
        <f t="shared" si="0"/>
        <v>-2.3076067091136987</v>
      </c>
      <c r="E18">
        <f t="shared" si="2"/>
        <v>18</v>
      </c>
      <c r="F18" s="3">
        <v>10000</v>
      </c>
      <c r="G18">
        <f t="shared" si="1"/>
        <v>-0.15812894152968782</v>
      </c>
      <c r="I18" s="4">
        <f>MIN(C18-C17,(C17-C15))</f>
        <v>1500011</v>
      </c>
    </row>
    <row r="19" spans="1:11">
      <c r="A19" s="3">
        <v>100000</v>
      </c>
      <c r="D19">
        <f t="shared" si="0"/>
        <v>-2.2865479513109808</v>
      </c>
      <c r="E19">
        <f t="shared" si="2"/>
        <v>19</v>
      </c>
      <c r="F19" s="3">
        <v>10000</v>
      </c>
      <c r="G19">
        <f t="shared" si="1"/>
        <v>-0.1541828598954367</v>
      </c>
      <c r="H19">
        <v>1</v>
      </c>
      <c r="I19">
        <f>IF(C18-C17&gt;1.5*(C17-C16),C18,NA())</f>
        <v>100000000</v>
      </c>
      <c r="J19">
        <v>1</v>
      </c>
    </row>
    <row r="20" spans="1:11">
      <c r="A20" s="3">
        <v>20000</v>
      </c>
      <c r="B20" t="s">
        <v>819</v>
      </c>
      <c r="C20" s="4">
        <f>TINV((1-B22),C12-1)*C8/SQRT(C12)</f>
        <v>248690.01697819421</v>
      </c>
      <c r="D20">
        <f t="shared" si="0"/>
        <v>-2.2664568959155749</v>
      </c>
      <c r="E20">
        <f t="shared" si="2"/>
        <v>20</v>
      </c>
      <c r="F20" s="3">
        <v>10000</v>
      </c>
      <c r="G20">
        <f t="shared" si="1"/>
        <v>-0.15653149460754706</v>
      </c>
      <c r="I20" t="e">
        <f>NA()</f>
        <v>#N/A</v>
      </c>
    </row>
    <row r="21" spans="1:11">
      <c r="A21" s="3">
        <v>10000</v>
      </c>
      <c r="B21" t="s">
        <v>820</v>
      </c>
      <c r="C21" s="4">
        <f>C$6-C20</f>
        <v>1665434.7620007847</v>
      </c>
      <c r="D21">
        <f t="shared" si="0"/>
        <v>-2.2472410719925562</v>
      </c>
      <c r="E21">
        <f t="shared" si="2"/>
        <v>21</v>
      </c>
      <c r="F21" s="3">
        <v>10000</v>
      </c>
      <c r="G21">
        <f t="shared" si="1"/>
        <v>-0.15539780376455542</v>
      </c>
      <c r="H21" t="str">
        <f>$B$6</f>
        <v>Mean</v>
      </c>
      <c r="I21" s="4">
        <f>$C$6</f>
        <v>1914124.778978979</v>
      </c>
      <c r="J21">
        <v>2</v>
      </c>
    </row>
    <row r="22" spans="1:11">
      <c r="A22" s="3">
        <v>27500</v>
      </c>
      <c r="B22">
        <v>0.95</v>
      </c>
      <c r="C22" s="4">
        <f>C$6+C20</f>
        <v>2162814.7959571732</v>
      </c>
      <c r="D22">
        <f t="shared" si="0"/>
        <v>-2.2288208690335285</v>
      </c>
      <c r="E22">
        <f t="shared" si="2"/>
        <v>22</v>
      </c>
      <c r="F22" s="3">
        <v>10000</v>
      </c>
      <c r="G22">
        <f t="shared" si="1"/>
        <v>-0.16002723331880073</v>
      </c>
      <c r="I22" s="4">
        <f>$C$21</f>
        <v>1665434.7620007847</v>
      </c>
      <c r="J22">
        <v>2</v>
      </c>
    </row>
    <row r="23" spans="1:11">
      <c r="A23" s="3">
        <v>21080</v>
      </c>
      <c r="D23">
        <f t="shared" si="0"/>
        <v>-2.2111272410853271</v>
      </c>
      <c r="E23">
        <f t="shared" si="2"/>
        <v>23</v>
      </c>
      <c r="F23" s="3">
        <v>10000</v>
      </c>
      <c r="G23">
        <f t="shared" si="1"/>
        <v>-0.16040320567213895</v>
      </c>
      <c r="I23" s="4">
        <f>$C$22</f>
        <v>2162814.7959571732</v>
      </c>
      <c r="J23">
        <v>2</v>
      </c>
    </row>
    <row r="24" spans="1:11">
      <c r="A24" s="3">
        <v>468433</v>
      </c>
      <c r="B24" t="s">
        <v>821</v>
      </c>
      <c r="C24" s="4">
        <f>SQRT((C12-1)*C9/CHIINV((1-B22)/2,C12-1))</f>
        <v>5003756.0983242858</v>
      </c>
      <c r="D24">
        <f t="shared" si="0"/>
        <v>-2.1940999033021615</v>
      </c>
      <c r="E24">
        <f t="shared" si="2"/>
        <v>24</v>
      </c>
      <c r="F24" s="3">
        <v>10000</v>
      </c>
      <c r="G24">
        <f t="shared" si="1"/>
        <v>-0.16175077123269913</v>
      </c>
      <c r="H24" t="str">
        <f>$B$16</f>
        <v>Median</v>
      </c>
      <c r="I24" s="4">
        <f>$C$16</f>
        <v>500543</v>
      </c>
      <c r="J24">
        <v>1</v>
      </c>
    </row>
    <row r="25" spans="1:11">
      <c r="A25" s="3">
        <v>1068280</v>
      </c>
      <c r="C25" s="4">
        <f>SQRT((C12-1)*C9/CHIINV(1-(1-B22)/2,C12-1))</f>
        <v>5355684.0568708032</v>
      </c>
      <c r="D25">
        <f t="shared" si="0"/>
        <v>-2.1776858990877148</v>
      </c>
      <c r="E25">
        <f t="shared" si="2"/>
        <v>25</v>
      </c>
      <c r="F25" s="3">
        <v>10000</v>
      </c>
      <c r="G25">
        <f t="shared" si="1"/>
        <v>-0.16664806144458241</v>
      </c>
      <c r="I25" s="4">
        <f>$C$27</f>
        <v>500000</v>
      </c>
      <c r="J25">
        <v>1</v>
      </c>
    </row>
    <row r="26" spans="1:11">
      <c r="A26" s="3">
        <v>200000</v>
      </c>
      <c r="D26">
        <f t="shared" si="0"/>
        <v>-2.1618384498265697</v>
      </c>
      <c r="E26">
        <f t="shared" si="2"/>
        <v>26</v>
      </c>
      <c r="F26" s="3">
        <v>10000</v>
      </c>
      <c r="G26">
        <f t="shared" si="1"/>
        <v>-0.16973557254849256</v>
      </c>
      <c r="I26" s="4">
        <f>$C$28</f>
        <v>583531</v>
      </c>
      <c r="J26">
        <v>1</v>
      </c>
    </row>
    <row r="27" spans="1:11">
      <c r="A27" s="3">
        <v>115000</v>
      </c>
      <c r="B27" t="s">
        <v>822</v>
      </c>
      <c r="C27" s="4">
        <f>INDEX(F:F,CRITBINOM(C12,0.5,(1-B22)/2))</f>
        <v>500000</v>
      </c>
      <c r="D27">
        <f t="shared" si="0"/>
        <v>-2.1465160226965962</v>
      </c>
      <c r="E27">
        <f t="shared" si="2"/>
        <v>27</v>
      </c>
      <c r="F27" s="3">
        <v>10000</v>
      </c>
      <c r="G27">
        <f t="shared" si="1"/>
        <v>-0.17496965750744059</v>
      </c>
    </row>
    <row r="28" spans="1:11">
      <c r="A28" s="3">
        <v>500000</v>
      </c>
      <c r="C28" s="4">
        <f>INDEX(F:F,CRITBINOM(C12,0.5,(1-(1-B22)/2)))</f>
        <v>583531</v>
      </c>
      <c r="D28">
        <f t="shared" si="0"/>
        <v>-2.1316815686335273</v>
      </c>
      <c r="E28">
        <f t="shared" si="2"/>
        <v>28</v>
      </c>
      <c r="F28" s="3">
        <v>10000</v>
      </c>
      <c r="G28">
        <f t="shared" si="1"/>
        <v>-0.18146391950092602</v>
      </c>
    </row>
    <row r="29" spans="1:11">
      <c r="A29" s="3">
        <v>517860</v>
      </c>
      <c r="D29">
        <f t="shared" si="0"/>
        <v>-2.1173018943950201</v>
      </c>
      <c r="E29">
        <f t="shared" si="2"/>
        <v>29</v>
      </c>
      <c r="F29" s="3">
        <v>10000</v>
      </c>
      <c r="G29">
        <f t="shared" si="1"/>
        <v>-0.18633514146056845</v>
      </c>
    </row>
    <row r="30" spans="1:11">
      <c r="A30" s="3">
        <v>200000</v>
      </c>
      <c r="D30">
        <f t="shared" si="0"/>
        <v>-2.103347141295369</v>
      </c>
      <c r="E30">
        <f t="shared" si="2"/>
        <v>30</v>
      </c>
      <c r="F30" s="3">
        <v>10000</v>
      </c>
      <c r="G30">
        <f t="shared" si="1"/>
        <v>-0.18491758170492659</v>
      </c>
    </row>
    <row r="31" spans="1:11">
      <c r="A31" s="3">
        <v>281800</v>
      </c>
      <c r="D31">
        <f t="shared" si="0"/>
        <v>-2.089790349523152</v>
      </c>
      <c r="E31">
        <f t="shared" si="2"/>
        <v>31</v>
      </c>
      <c r="F31" s="3">
        <v>10000</v>
      </c>
      <c r="G31">
        <f t="shared" si="1"/>
        <v>-0.18396508068953615</v>
      </c>
      <c r="H31">
        <v>387</v>
      </c>
      <c r="I31">
        <f>COUNTIF($A$2:$A$1666,"&lt;="&amp;H31)</f>
        <v>1</v>
      </c>
      <c r="J31">
        <f t="shared" ref="J31:J72" si="3">IF(2499990.3&lt;&gt;0,K$31/K$32*NORMDIST(H31-2499990.3/2,AVERAGE($A$2:$A$1666),STDEV($A$2:$A$1666),FALSE),I31)</f>
        <v>1124.0202661767623</v>
      </c>
      <c r="K31">
        <f>MAX($I$31:$I$72)</f>
        <v>1344</v>
      </c>
    </row>
    <row r="32" spans="1:11">
      <c r="A32" s="3">
        <v>1112000</v>
      </c>
      <c r="D32">
        <f t="shared" si="0"/>
        <v>-2.0766070916713577</v>
      </c>
      <c r="E32">
        <f t="shared" si="2"/>
        <v>32</v>
      </c>
      <c r="F32" s="3">
        <v>10000</v>
      </c>
      <c r="G32">
        <f t="shared" si="1"/>
        <v>-0.18920448918080959</v>
      </c>
      <c r="H32">
        <f t="shared" ref="H32:H72" si="4">H31 + 2499990.3</f>
        <v>2500377.2999999998</v>
      </c>
      <c r="I32">
        <f t="shared" ref="I32:I72" si="5">COUNTIF($A$2:$A$1666,"&lt;="&amp;H32)-COUNTIF($A$2:$A$1666,"&lt;="&amp;H31)</f>
        <v>1344</v>
      </c>
      <c r="J32">
        <f t="shared" si="3"/>
        <v>1344</v>
      </c>
      <c r="K32">
        <v>7.6477683444678857E-8</v>
      </c>
    </row>
    <row r="33" spans="1:10">
      <c r="A33" s="3">
        <v>1249040</v>
      </c>
      <c r="D33">
        <f t="shared" si="0"/>
        <v>-2.0637751626565533</v>
      </c>
      <c r="E33">
        <f t="shared" si="2"/>
        <v>33</v>
      </c>
      <c r="F33" s="3">
        <v>10000</v>
      </c>
      <c r="G33">
        <f t="shared" si="1"/>
        <v>-0.19349986602095509</v>
      </c>
      <c r="H33">
        <f t="shared" si="4"/>
        <v>5000367.5999999996</v>
      </c>
      <c r="I33">
        <f t="shared" si="5"/>
        <v>169</v>
      </c>
      <c r="J33">
        <f t="shared" si="3"/>
        <v>1272.3882935422644</v>
      </c>
    </row>
    <row r="34" spans="1:10">
      <c r="A34" s="3">
        <v>7629</v>
      </c>
      <c r="D34">
        <f t="shared" si="0"/>
        <v>-2.0512743158975564</v>
      </c>
      <c r="E34">
        <f t="shared" si="2"/>
        <v>34</v>
      </c>
      <c r="F34" s="3">
        <v>10000</v>
      </c>
      <c r="G34">
        <f t="shared" si="1"/>
        <v>-0.19818941880757196</v>
      </c>
      <c r="H34">
        <f t="shared" si="4"/>
        <v>7500357.8999999994</v>
      </c>
      <c r="I34">
        <f t="shared" si="5"/>
        <v>58</v>
      </c>
      <c r="J34">
        <f t="shared" si="3"/>
        <v>953.75171051105599</v>
      </c>
    </row>
    <row r="35" spans="1:10">
      <c r="A35" s="3">
        <v>342576</v>
      </c>
      <c r="D35">
        <f t="shared" si="0"/>
        <v>-2.0390860376892332</v>
      </c>
      <c r="E35">
        <f t="shared" si="2"/>
        <v>35</v>
      </c>
      <c r="F35" s="3">
        <v>10500</v>
      </c>
      <c r="G35">
        <f t="shared" si="1"/>
        <v>-0.19850843456681913</v>
      </c>
      <c r="H35">
        <f t="shared" si="4"/>
        <v>10000348.199999999</v>
      </c>
      <c r="I35">
        <f t="shared" si="5"/>
        <v>46</v>
      </c>
      <c r="J35">
        <f t="shared" si="3"/>
        <v>566.03888125601395</v>
      </c>
    </row>
    <row r="36" spans="1:10">
      <c r="A36" s="3">
        <v>10000</v>
      </c>
      <c r="D36">
        <f t="shared" si="0"/>
        <v>-2.027193353303939</v>
      </c>
      <c r="E36">
        <f t="shared" si="2"/>
        <v>36</v>
      </c>
      <c r="F36" s="3">
        <v>10500</v>
      </c>
      <c r="G36">
        <f t="shared" si="1"/>
        <v>-0.20024510020091441</v>
      </c>
      <c r="H36">
        <f t="shared" si="4"/>
        <v>12500338.5</v>
      </c>
      <c r="I36">
        <f t="shared" si="5"/>
        <v>14</v>
      </c>
      <c r="J36">
        <f t="shared" si="3"/>
        <v>265.98213458086798</v>
      </c>
    </row>
    <row r="37" spans="1:10">
      <c r="A37" s="3">
        <v>450000</v>
      </c>
      <c r="D37">
        <f t="shared" si="0"/>
        <v>-2.015580659598144</v>
      </c>
      <c r="E37">
        <f t="shared" si="2"/>
        <v>37</v>
      </c>
      <c r="F37" s="3">
        <v>12000</v>
      </c>
      <c r="G37">
        <f t="shared" si="1"/>
        <v>-0.20587251312543461</v>
      </c>
      <c r="H37">
        <f t="shared" si="4"/>
        <v>15000328.800000001</v>
      </c>
      <c r="I37">
        <f t="shared" si="5"/>
        <v>12</v>
      </c>
      <c r="J37">
        <f t="shared" si="3"/>
        <v>98.958690365403555</v>
      </c>
    </row>
    <row r="38" spans="1:10">
      <c r="A38" s="3">
        <v>1163695</v>
      </c>
      <c r="D38">
        <f t="shared" si="0"/>
        <v>-2.0042335798798194</v>
      </c>
      <c r="E38">
        <f t="shared" si="2"/>
        <v>38</v>
      </c>
      <c r="F38" s="3">
        <v>12327</v>
      </c>
      <c r="G38">
        <f t="shared" si="1"/>
        <v>-0.21150987878782671</v>
      </c>
      <c r="H38">
        <f t="shared" si="4"/>
        <v>17500319.100000001</v>
      </c>
      <c r="I38">
        <f t="shared" si="5"/>
        <v>4</v>
      </c>
      <c r="J38">
        <f t="shared" si="3"/>
        <v>29.150813588112026</v>
      </c>
    </row>
    <row r="39" spans="1:10">
      <c r="A39" s="3">
        <v>249445</v>
      </c>
      <c r="D39">
        <f t="shared" si="0"/>
        <v>-1.9931388375660162</v>
      </c>
      <c r="E39">
        <f t="shared" si="2"/>
        <v>39</v>
      </c>
      <c r="F39" s="3">
        <v>13512</v>
      </c>
      <c r="G39">
        <f t="shared" si="1"/>
        <v>-0.21198317609508188</v>
      </c>
      <c r="H39">
        <f t="shared" si="4"/>
        <v>20000309.400000002</v>
      </c>
      <c r="I39">
        <f t="shared" si="5"/>
        <v>3</v>
      </c>
      <c r="J39">
        <f t="shared" si="3"/>
        <v>6.7989631979024265</v>
      </c>
    </row>
    <row r="40" spans="1:10">
      <c r="A40" s="3">
        <v>21000</v>
      </c>
      <c r="D40">
        <f t="shared" si="0"/>
        <v>-1.9822841457765994</v>
      </c>
      <c r="E40">
        <f t="shared" si="2"/>
        <v>40</v>
      </c>
      <c r="F40" s="3">
        <v>14657</v>
      </c>
      <c r="G40">
        <f t="shared" si="1"/>
        <v>-0.21272707398911342</v>
      </c>
      <c r="H40">
        <f t="shared" si="4"/>
        <v>22500299.700000003</v>
      </c>
      <c r="I40">
        <f t="shared" si="5"/>
        <v>2</v>
      </c>
      <c r="J40">
        <f t="shared" si="3"/>
        <v>1.2555383121258423</v>
      </c>
    </row>
    <row r="41" spans="1:10">
      <c r="A41" s="3">
        <v>300000</v>
      </c>
      <c r="D41">
        <f t="shared" si="0"/>
        <v>-1.9716581105043436</v>
      </c>
      <c r="E41">
        <f t="shared" si="2"/>
        <v>41</v>
      </c>
      <c r="F41" s="3">
        <v>14670</v>
      </c>
      <c r="G41">
        <f t="shared" si="1"/>
        <v>-0.21723849869018588</v>
      </c>
      <c r="H41">
        <f t="shared" si="4"/>
        <v>25000290.000000004</v>
      </c>
      <c r="I41">
        <f t="shared" si="5"/>
        <v>2</v>
      </c>
      <c r="J41">
        <f t="shared" si="3"/>
        <v>0.18357456918970924</v>
      </c>
    </row>
    <row r="42" spans="1:10">
      <c r="A42" s="3">
        <v>399827</v>
      </c>
      <c r="D42">
        <f t="shared" si="0"/>
        <v>-1.9612501454002418</v>
      </c>
      <c r="E42">
        <f t="shared" si="2"/>
        <v>42</v>
      </c>
      <c r="F42" s="3">
        <v>15000</v>
      </c>
      <c r="G42">
        <f t="shared" si="1"/>
        <v>-0.22169371560108816</v>
      </c>
      <c r="H42">
        <f t="shared" si="4"/>
        <v>27500280.300000004</v>
      </c>
      <c r="I42">
        <f t="shared" si="5"/>
        <v>3</v>
      </c>
      <c r="J42">
        <f t="shared" si="3"/>
        <v>2.1251536478144779E-2</v>
      </c>
    </row>
    <row r="43" spans="1:10">
      <c r="A43" s="3">
        <v>2694891</v>
      </c>
      <c r="D43">
        <f t="shared" si="0"/>
        <v>-1.9510503965363071</v>
      </c>
      <c r="E43">
        <f t="shared" si="2"/>
        <v>43</v>
      </c>
      <c r="F43" s="3">
        <v>15000</v>
      </c>
      <c r="G43">
        <f t="shared" si="1"/>
        <v>-0.21783688812381852</v>
      </c>
      <c r="H43">
        <f t="shared" si="4"/>
        <v>30000270.600000005</v>
      </c>
      <c r="I43">
        <f t="shared" si="5"/>
        <v>1</v>
      </c>
      <c r="J43">
        <f t="shared" si="3"/>
        <v>1.9478854833944335E-3</v>
      </c>
    </row>
    <row r="44" spans="1:10">
      <c r="A44" s="3">
        <v>80426</v>
      </c>
      <c r="D44">
        <f t="shared" si="0"/>
        <v>-1.9410496757718751</v>
      </c>
      <c r="E44">
        <f t="shared" si="2"/>
        <v>44</v>
      </c>
      <c r="F44" s="3">
        <v>15213</v>
      </c>
      <c r="G44">
        <f t="shared" si="1"/>
        <v>-0.21328974419562705</v>
      </c>
      <c r="H44">
        <f t="shared" si="4"/>
        <v>32500260.900000006</v>
      </c>
      <c r="I44">
        <f t="shared" si="5"/>
        <v>0</v>
      </c>
      <c r="J44">
        <f t="shared" si="3"/>
        <v>1.4136170550384605E-4</v>
      </c>
    </row>
    <row r="45" spans="1:10">
      <c r="A45" s="3">
        <v>75000</v>
      </c>
      <c r="D45">
        <f t="shared" si="0"/>
        <v>-1.9312394015656751</v>
      </c>
      <c r="E45">
        <f t="shared" si="2"/>
        <v>45</v>
      </c>
      <c r="F45" s="3">
        <v>15461</v>
      </c>
      <c r="G45">
        <f t="shared" si="1"/>
        <v>-0.21376063652539862</v>
      </c>
      <c r="H45">
        <f t="shared" si="4"/>
        <v>35000251.200000003</v>
      </c>
      <c r="I45">
        <f t="shared" si="5"/>
        <v>0</v>
      </c>
      <c r="J45">
        <f t="shared" si="3"/>
        <v>8.1226062397691663E-6</v>
      </c>
    </row>
    <row r="46" spans="1:10">
      <c r="A46" s="3">
        <v>80000</v>
      </c>
      <c r="D46">
        <f t="shared" si="0"/>
        <v>-1.921611546254071</v>
      </c>
      <c r="E46">
        <f t="shared" si="2"/>
        <v>46</v>
      </c>
      <c r="F46" s="3">
        <v>16100</v>
      </c>
      <c r="G46">
        <f t="shared" si="1"/>
        <v>-0.2173629424837196</v>
      </c>
      <c r="H46">
        <f t="shared" si="4"/>
        <v>37500241.5</v>
      </c>
      <c r="I46">
        <f t="shared" si="5"/>
        <v>1</v>
      </c>
      <c r="J46">
        <f t="shared" si="3"/>
        <v>3.6953390690611284E-7</v>
      </c>
    </row>
    <row r="47" spans="1:10">
      <c r="A47" s="3">
        <v>298176</v>
      </c>
      <c r="D47">
        <f t="shared" si="0"/>
        <v>-1.9121585889633126</v>
      </c>
      <c r="E47">
        <f t="shared" si="2"/>
        <v>47</v>
      </c>
      <c r="F47" s="3">
        <v>17240</v>
      </c>
      <c r="G47">
        <f t="shared" si="1"/>
        <v>-0.21815966337279755</v>
      </c>
      <c r="H47">
        <f t="shared" si="4"/>
        <v>40000231.799999997</v>
      </c>
      <c r="I47">
        <f t="shared" si="5"/>
        <v>1</v>
      </c>
      <c r="J47">
        <f t="shared" si="3"/>
        <v>1.331093172536157E-8</v>
      </c>
    </row>
    <row r="48" spans="1:10">
      <c r="A48" s="3">
        <v>4200000</v>
      </c>
      <c r="D48">
        <f t="shared" si="0"/>
        <v>-1.9028734734462227</v>
      </c>
      <c r="E48">
        <f t="shared" si="2"/>
        <v>48</v>
      </c>
      <c r="F48" s="3">
        <v>18750</v>
      </c>
      <c r="G48">
        <f t="shared" si="1"/>
        <v>-0.22020935295537031</v>
      </c>
      <c r="H48">
        <f t="shared" si="4"/>
        <v>42500222.099999994</v>
      </c>
      <c r="I48">
        <f t="shared" si="5"/>
        <v>0</v>
      </c>
      <c r="J48">
        <f t="shared" si="3"/>
        <v>3.7962769418443774E-10</v>
      </c>
    </row>
    <row r="49" spans="1:10">
      <c r="A49" s="3">
        <v>8000000</v>
      </c>
      <c r="D49">
        <f t="shared" si="0"/>
        <v>-1.8937495702360776</v>
      </c>
      <c r="E49">
        <f t="shared" si="2"/>
        <v>49</v>
      </c>
      <c r="F49" s="3">
        <v>19000</v>
      </c>
      <c r="G49">
        <f t="shared" si="1"/>
        <v>-0.22483927974397608</v>
      </c>
      <c r="H49">
        <f t="shared" si="4"/>
        <v>45000212.399999991</v>
      </c>
      <c r="I49">
        <f t="shared" si="5"/>
        <v>0</v>
      </c>
      <c r="J49">
        <f t="shared" si="3"/>
        <v>8.5724031525075789E-12</v>
      </c>
    </row>
    <row r="50" spans="1:10">
      <c r="A50" s="3">
        <v>623035</v>
      </c>
      <c r="D50">
        <f t="shared" si="0"/>
        <v>-1.8847806425962219</v>
      </c>
      <c r="E50">
        <f t="shared" si="2"/>
        <v>50</v>
      </c>
      <c r="F50" s="3">
        <v>19490</v>
      </c>
      <c r="G50">
        <f t="shared" si="1"/>
        <v>-0.22946925787288167</v>
      </c>
      <c r="H50">
        <f t="shared" si="4"/>
        <v>47500202.699999988</v>
      </c>
      <c r="I50">
        <f t="shared" si="5"/>
        <v>1</v>
      </c>
      <c r="J50">
        <f t="shared" si="3"/>
        <v>1.5326484720951809E-13</v>
      </c>
    </row>
    <row r="51" spans="1:10">
      <c r="A51" s="3">
        <v>201600</v>
      </c>
      <c r="D51">
        <f t="shared" si="0"/>
        <v>-1.8759608158161478</v>
      </c>
      <c r="E51">
        <f t="shared" si="2"/>
        <v>51</v>
      </c>
      <c r="F51" s="3">
        <v>20000</v>
      </c>
      <c r="G51">
        <f t="shared" si="1"/>
        <v>-0.23409875371567127</v>
      </c>
      <c r="H51">
        <f t="shared" si="4"/>
        <v>50000192.999999985</v>
      </c>
      <c r="I51">
        <f t="shared" si="5"/>
        <v>0</v>
      </c>
      <c r="J51">
        <f t="shared" si="3"/>
        <v>2.1695906214909445E-15</v>
      </c>
    </row>
    <row r="52" spans="1:10">
      <c r="A52" s="3">
        <v>5000000</v>
      </c>
      <c r="D52">
        <f t="shared" si="0"/>
        <v>-1.8672845494657409</v>
      </c>
      <c r="E52">
        <f t="shared" si="2"/>
        <v>52</v>
      </c>
      <c r="F52" s="3">
        <v>20000</v>
      </c>
      <c r="G52">
        <f t="shared" si="1"/>
        <v>-0.23873437260113009</v>
      </c>
      <c r="H52">
        <f t="shared" si="4"/>
        <v>52500183.299999982</v>
      </c>
      <c r="I52">
        <f t="shared" si="5"/>
        <v>0</v>
      </c>
      <c r="J52">
        <f t="shared" si="3"/>
        <v>2.4316905225832049E-17</v>
      </c>
    </row>
    <row r="53" spans="1:10">
      <c r="A53" s="3">
        <v>257675</v>
      </c>
      <c r="D53">
        <f t="shared" si="0"/>
        <v>-1.8587466122710705</v>
      </c>
      <c r="E53">
        <f t="shared" si="2"/>
        <v>53</v>
      </c>
      <c r="F53" s="3">
        <v>20000</v>
      </c>
      <c r="G53">
        <f t="shared" si="1"/>
        <v>-0.24336999148658889</v>
      </c>
      <c r="H53">
        <f t="shared" si="4"/>
        <v>55000173.599999979</v>
      </c>
      <c r="I53">
        <f t="shared" si="5"/>
        <v>0</v>
      </c>
      <c r="J53">
        <f t="shared" si="3"/>
        <v>2.1579137307663254E-19</v>
      </c>
    </row>
    <row r="54" spans="1:10">
      <c r="A54" s="3">
        <v>965190</v>
      </c>
      <c r="D54">
        <f t="shared" si="0"/>
        <v>-1.8503420593190554</v>
      </c>
      <c r="E54">
        <f t="shared" si="2"/>
        <v>54</v>
      </c>
      <c r="F54" s="3">
        <v>20000</v>
      </c>
      <c r="G54">
        <f t="shared" si="1"/>
        <v>-0.24800561037204777</v>
      </c>
      <c r="H54">
        <f t="shared" si="4"/>
        <v>57500163.899999976</v>
      </c>
      <c r="I54">
        <f t="shared" si="5"/>
        <v>0</v>
      </c>
      <c r="J54">
        <f t="shared" si="3"/>
        <v>1.516195222113787E-21</v>
      </c>
    </row>
    <row r="55" spans="1:10">
      <c r="A55" s="3">
        <v>487071</v>
      </c>
      <c r="D55">
        <f t="shared" si="0"/>
        <v>-1.8420662113358564</v>
      </c>
      <c r="E55">
        <f t="shared" si="2"/>
        <v>55</v>
      </c>
      <c r="F55" s="3">
        <v>21000</v>
      </c>
      <c r="G55">
        <f t="shared" si="1"/>
        <v>-0.2526280118764741</v>
      </c>
      <c r="H55">
        <f t="shared" si="4"/>
        <v>60000154.199999973</v>
      </c>
      <c r="I55">
        <f t="shared" si="5"/>
        <v>0</v>
      </c>
      <c r="J55">
        <f t="shared" si="3"/>
        <v>8.4347349117128558E-24</v>
      </c>
    </row>
    <row r="56" spans="1:10">
      <c r="A56" s="3">
        <v>500000</v>
      </c>
      <c r="D56">
        <f t="shared" si="0"/>
        <v>-1.8339146358159142</v>
      </c>
      <c r="E56">
        <f t="shared" si="2"/>
        <v>56</v>
      </c>
      <c r="F56" s="3">
        <v>21000</v>
      </c>
      <c r="G56">
        <f t="shared" si="1"/>
        <v>-0.25687667101290068</v>
      </c>
      <c r="H56">
        <f t="shared" si="4"/>
        <v>62500144.49999997</v>
      </c>
      <c r="I56">
        <f t="shared" si="5"/>
        <v>0</v>
      </c>
      <c r="J56">
        <f t="shared" si="3"/>
        <v>3.7152070432205747E-26</v>
      </c>
    </row>
    <row r="57" spans="1:10">
      <c r="A57" s="3">
        <v>550000</v>
      </c>
      <c r="D57">
        <f t="shared" si="0"/>
        <v>-1.8258831298061522</v>
      </c>
      <c r="E57">
        <f t="shared" si="2"/>
        <v>57</v>
      </c>
      <c r="F57" s="3">
        <v>21080</v>
      </c>
      <c r="G57">
        <f t="shared" si="1"/>
        <v>-0.26103858670712549</v>
      </c>
      <c r="H57">
        <f t="shared" si="4"/>
        <v>65000134.799999967</v>
      </c>
      <c r="I57">
        <f t="shared" si="5"/>
        <v>0</v>
      </c>
      <c r="J57">
        <f t="shared" si="3"/>
        <v>1.2956564868521368E-28</v>
      </c>
    </row>
    <row r="58" spans="1:10">
      <c r="A58" s="3">
        <v>350000</v>
      </c>
      <c r="D58">
        <f t="shared" si="0"/>
        <v>-1.817967704173568</v>
      </c>
      <c r="E58">
        <f t="shared" si="2"/>
        <v>58</v>
      </c>
      <c r="F58" s="3">
        <v>21563</v>
      </c>
      <c r="G58">
        <f t="shared" si="1"/>
        <v>-0.2655129911619426</v>
      </c>
      <c r="H58">
        <f t="shared" si="4"/>
        <v>67500125.099999964</v>
      </c>
      <c r="I58">
        <f t="shared" si="5"/>
        <v>0</v>
      </c>
      <c r="J58">
        <f t="shared" si="3"/>
        <v>3.5776017563451846E-31</v>
      </c>
    </row>
    <row r="59" spans="1:10">
      <c r="A59" s="3">
        <v>299263</v>
      </c>
      <c r="D59">
        <f t="shared" si="0"/>
        <v>-1.8101645692049311</v>
      </c>
      <c r="E59">
        <f t="shared" si="2"/>
        <v>59</v>
      </c>
      <c r="F59" s="3">
        <v>22263</v>
      </c>
      <c r="G59">
        <f t="shared" si="1"/>
        <v>-0.26845682083048633</v>
      </c>
      <c r="H59">
        <f t="shared" si="4"/>
        <v>70000115.399999961</v>
      </c>
      <c r="I59">
        <f t="shared" si="5"/>
        <v>0</v>
      </c>
      <c r="J59">
        <f t="shared" si="3"/>
        <v>7.8214880380089128E-34</v>
      </c>
    </row>
    <row r="60" spans="1:10">
      <c r="A60" s="3">
        <v>525000</v>
      </c>
      <c r="D60">
        <f t="shared" si="0"/>
        <v>-1.8024701214050487</v>
      </c>
      <c r="E60">
        <f t="shared" si="2"/>
        <v>60</v>
      </c>
      <c r="F60" s="3">
        <v>23000</v>
      </c>
      <c r="G60">
        <f t="shared" si="1"/>
        <v>-0.27303519438886392</v>
      </c>
      <c r="H60">
        <f t="shared" si="4"/>
        <v>72500105.699999958</v>
      </c>
      <c r="I60">
        <f t="shared" si="5"/>
        <v>0</v>
      </c>
      <c r="J60">
        <f t="shared" si="3"/>
        <v>1.3538858360844254E-36</v>
      </c>
    </row>
    <row r="61" spans="1:10">
      <c r="A61" s="3">
        <v>4000000</v>
      </c>
      <c r="D61">
        <f t="shared" si="0"/>
        <v>-1.7948809313754548</v>
      </c>
      <c r="E61">
        <f t="shared" si="2"/>
        <v>61</v>
      </c>
      <c r="F61" s="3">
        <v>23476</v>
      </c>
      <c r="G61">
        <f t="shared" si="1"/>
        <v>-0.27639814735016177</v>
      </c>
      <c r="H61">
        <f t="shared" si="4"/>
        <v>75000095.999999955</v>
      </c>
      <c r="I61">
        <f t="shared" si="5"/>
        <v>0</v>
      </c>
      <c r="J61">
        <f t="shared" si="3"/>
        <v>1.8555385144407842E-39</v>
      </c>
    </row>
    <row r="62" spans="1:10">
      <c r="A62" s="3">
        <v>249830</v>
      </c>
      <c r="D62">
        <f t="shared" si="0"/>
        <v>-1.7873937326687732</v>
      </c>
      <c r="E62">
        <f t="shared" si="2"/>
        <v>62</v>
      </c>
      <c r="F62" s="3">
        <v>25000</v>
      </c>
      <c r="G62">
        <f t="shared" si="1"/>
        <v>-0.27939816332416328</v>
      </c>
      <c r="H62">
        <f t="shared" si="4"/>
        <v>77500086.299999952</v>
      </c>
      <c r="I62">
        <f t="shared" si="5"/>
        <v>0</v>
      </c>
      <c r="J62">
        <f t="shared" si="3"/>
        <v>2.0135071243404392E-42</v>
      </c>
    </row>
    <row r="63" spans="1:10">
      <c r="A63" s="3">
        <v>240000</v>
      </c>
      <c r="D63">
        <f t="shared" si="0"/>
        <v>-1.78000541152569</v>
      </c>
      <c r="E63">
        <f t="shared" si="2"/>
        <v>63</v>
      </c>
      <c r="F63" s="3">
        <v>25000</v>
      </c>
      <c r="G63">
        <f t="shared" si="1"/>
        <v>-0.28391628777408834</v>
      </c>
      <c r="H63">
        <f t="shared" si="4"/>
        <v>80000076.599999949</v>
      </c>
      <c r="I63">
        <f t="shared" si="5"/>
        <v>0</v>
      </c>
      <c r="J63">
        <f t="shared" si="3"/>
        <v>1.7299423755717683E-45</v>
      </c>
    </row>
    <row r="64" spans="1:10">
      <c r="A64" s="3">
        <v>2000000</v>
      </c>
      <c r="D64">
        <f t="shared" si="0"/>
        <v>-1.7727129974117046</v>
      </c>
      <c r="E64">
        <f t="shared" si="2"/>
        <v>64</v>
      </c>
      <c r="F64" s="3">
        <v>25000</v>
      </c>
      <c r="G64">
        <f t="shared" si="1"/>
        <v>-0.28578905502901436</v>
      </c>
      <c r="H64">
        <f t="shared" si="4"/>
        <v>82500066.899999946</v>
      </c>
      <c r="I64">
        <f t="shared" si="5"/>
        <v>0</v>
      </c>
      <c r="J64">
        <f t="shared" si="3"/>
        <v>1.1768073506050331E-48</v>
      </c>
    </row>
    <row r="65" spans="1:10">
      <c r="A65" s="3">
        <v>820465</v>
      </c>
      <c r="D65">
        <f t="shared" ref="D65:D128" si="6">NORMSINV((E65-0.5)/C$12)</f>
        <v>-1.76551365427975</v>
      </c>
      <c r="E65">
        <f t="shared" si="2"/>
        <v>65</v>
      </c>
      <c r="F65" s="3">
        <v>25000</v>
      </c>
      <c r="G65">
        <f t="shared" ref="G65:G128" si="7">IF(ISERROR((2*E65 -1)/C$12*(LN(NORMDIST(F65,C$6,C$8,TRUE))+LN(1-NORMDIST(INDEX(F:F,C$12-E65+1,,1),C$6,C$8,TRUE)))),"",(2*E65 -1)/C$12*(LN(NORMDIST(F65,C$6,C$8,TRUE))+LN(1-NORMDIST(INDEX(F:F,C$12-E65+1,,1),C$6,C$8,TRUE))))</f>
        <v>-0.28937031264926238</v>
      </c>
      <c r="H65">
        <f t="shared" si="4"/>
        <v>85000057.199999943</v>
      </c>
      <c r="I65">
        <f t="shared" si="5"/>
        <v>0</v>
      </c>
      <c r="J65">
        <f t="shared" si="3"/>
        <v>6.3383231439252793E-52</v>
      </c>
    </row>
    <row r="66" spans="1:10">
      <c r="A66" s="3">
        <v>300653</v>
      </c>
      <c r="D66">
        <f t="shared" si="6"/>
        <v>-1.7584046724926641</v>
      </c>
      <c r="E66">
        <f t="shared" ref="E66:E129" si="8">E65+1</f>
        <v>66</v>
      </c>
      <c r="F66" s="3">
        <v>25000</v>
      </c>
      <c r="G66">
        <f t="shared" si="7"/>
        <v>-0.29171526604456138</v>
      </c>
      <c r="H66">
        <f t="shared" si="4"/>
        <v>87500047.49999994</v>
      </c>
      <c r="I66">
        <f t="shared" si="5"/>
        <v>1</v>
      </c>
      <c r="J66">
        <f t="shared" si="3"/>
        <v>2.7029539723021958E-55</v>
      </c>
    </row>
    <row r="67" spans="1:10">
      <c r="A67" s="3">
        <v>395931</v>
      </c>
      <c r="D67">
        <f t="shared" si="6"/>
        <v>-1.7513834613464014</v>
      </c>
      <c r="E67">
        <f t="shared" si="8"/>
        <v>67</v>
      </c>
      <c r="F67" s="3">
        <v>25000</v>
      </c>
      <c r="G67">
        <f t="shared" si="7"/>
        <v>-0.29284516504479235</v>
      </c>
      <c r="H67">
        <f t="shared" si="4"/>
        <v>90000037.799999937</v>
      </c>
      <c r="I67">
        <f t="shared" si="5"/>
        <v>1</v>
      </c>
      <c r="J67">
        <f t="shared" si="3"/>
        <v>9.1263725398519373E-59</v>
      </c>
    </row>
    <row r="68" spans="1:10">
      <c r="A68" s="3">
        <v>750000</v>
      </c>
      <c r="D68">
        <f t="shared" si="6"/>
        <v>-1.7444475421409684</v>
      </c>
      <c r="E68">
        <f t="shared" si="8"/>
        <v>68</v>
      </c>
      <c r="F68" s="3">
        <v>25000</v>
      </c>
      <c r="G68">
        <f t="shared" si="7"/>
        <v>-0.29593704643962332</v>
      </c>
      <c r="H68">
        <f t="shared" si="4"/>
        <v>92500028.099999934</v>
      </c>
      <c r="I68">
        <f t="shared" si="5"/>
        <v>0</v>
      </c>
      <c r="J68">
        <f t="shared" si="3"/>
        <v>2.4397931308341434E-62</v>
      </c>
    </row>
    <row r="69" spans="1:10">
      <c r="A69" s="3">
        <v>606608</v>
      </c>
      <c r="D69">
        <f t="shared" si="6"/>
        <v>-1.7375945417514753</v>
      </c>
      <c r="E69">
        <f t="shared" si="8"/>
        <v>69</v>
      </c>
      <c r="F69" s="3">
        <v>25000</v>
      </c>
      <c r="G69">
        <f t="shared" si="7"/>
        <v>-0.29858330433331415</v>
      </c>
      <c r="H69">
        <f t="shared" si="4"/>
        <v>95000018.399999931</v>
      </c>
      <c r="I69">
        <f t="shared" si="5"/>
        <v>0</v>
      </c>
      <c r="J69">
        <f t="shared" si="3"/>
        <v>5.1642003728962112E-66</v>
      </c>
    </row>
    <row r="70" spans="1:10">
      <c r="A70" s="3">
        <v>750000</v>
      </c>
      <c r="D70">
        <f t="shared" si="6"/>
        <v>-1.7308221866564448</v>
      </c>
      <c r="E70">
        <f t="shared" si="8"/>
        <v>70</v>
      </c>
      <c r="F70" s="3">
        <v>25000</v>
      </c>
      <c r="G70">
        <f t="shared" si="7"/>
        <v>-0.30274265669298334</v>
      </c>
      <c r="H70">
        <f t="shared" si="4"/>
        <v>97500008.699999928</v>
      </c>
      <c r="I70">
        <f t="shared" si="5"/>
        <v>0</v>
      </c>
      <c r="J70">
        <f t="shared" si="3"/>
        <v>8.6546285733800996E-70</v>
      </c>
    </row>
    <row r="71" spans="1:10">
      <c r="A71" s="3">
        <v>2156297</v>
      </c>
      <c r="D71">
        <f t="shared" si="6"/>
        <v>-1.7241282973847727</v>
      </c>
      <c r="E71">
        <f t="shared" si="8"/>
        <v>71</v>
      </c>
      <c r="F71" s="3">
        <v>25000</v>
      </c>
      <c r="G71">
        <f t="shared" si="7"/>
        <v>-0.30653049967896923</v>
      </c>
      <c r="H71">
        <f t="shared" si="4"/>
        <v>99999998.999999925</v>
      </c>
      <c r="I71">
        <f t="shared" si="5"/>
        <v>0</v>
      </c>
      <c r="J71">
        <f t="shared" si="3"/>
        <v>1.1483890761709717E-73</v>
      </c>
    </row>
    <row r="72" spans="1:10">
      <c r="A72" s="3">
        <v>557743</v>
      </c>
      <c r="D72">
        <f t="shared" si="6"/>
        <v>-1.7175107833464818</v>
      </c>
      <c r="E72">
        <f t="shared" si="8"/>
        <v>72</v>
      </c>
      <c r="F72" s="3">
        <v>25000</v>
      </c>
      <c r="G72">
        <f t="shared" si="7"/>
        <v>-0.29965078081126695</v>
      </c>
      <c r="H72">
        <f t="shared" si="4"/>
        <v>102499989.29999992</v>
      </c>
      <c r="I72">
        <f t="shared" si="5"/>
        <v>1</v>
      </c>
      <c r="J72">
        <f t="shared" si="3"/>
        <v>1.2064933714650616E-77</v>
      </c>
    </row>
    <row r="73" spans="1:10">
      <c r="A73" s="3">
        <v>200000</v>
      </c>
      <c r="D73">
        <f t="shared" si="6"/>
        <v>-1.7109676380157686</v>
      </c>
      <c r="E73">
        <f t="shared" si="8"/>
        <v>73</v>
      </c>
      <c r="F73" s="3">
        <v>25000</v>
      </c>
      <c r="G73">
        <f t="shared" si="7"/>
        <v>-0.30384083902484643</v>
      </c>
    </row>
    <row r="74" spans="1:10">
      <c r="A74" s="3">
        <v>75000</v>
      </c>
      <c r="D74">
        <f t="shared" si="6"/>
        <v>-1.7044969344378083</v>
      </c>
      <c r="E74">
        <f t="shared" si="8"/>
        <v>74</v>
      </c>
      <c r="F74" s="3">
        <v>25000</v>
      </c>
      <c r="G74">
        <f t="shared" si="7"/>
        <v>-0.30678074224062807</v>
      </c>
    </row>
    <row r="75" spans="1:10">
      <c r="A75" s="3">
        <v>185840</v>
      </c>
      <c r="D75">
        <f t="shared" si="6"/>
        <v>-1.6980968210334697</v>
      </c>
      <c r="E75">
        <f t="shared" si="8"/>
        <v>75</v>
      </c>
      <c r="F75" s="3">
        <v>25000</v>
      </c>
      <c r="G75">
        <f t="shared" si="7"/>
        <v>-0.30823991651375432</v>
      </c>
    </row>
    <row r="76" spans="1:10">
      <c r="A76" s="3">
        <v>1958500</v>
      </c>
      <c r="D76">
        <f t="shared" si="6"/>
        <v>-1.6917655176784665</v>
      </c>
      <c r="E76">
        <f t="shared" si="8"/>
        <v>76</v>
      </c>
      <c r="F76" s="3">
        <v>25000</v>
      </c>
      <c r="G76">
        <f t="shared" si="7"/>
        <v>-0.29997725557159682</v>
      </c>
    </row>
    <row r="77" spans="1:10">
      <c r="A77" s="3">
        <v>200000</v>
      </c>
      <c r="D77">
        <f t="shared" si="6"/>
        <v>-1.6855013120355906</v>
      </c>
      <c r="E77">
        <f t="shared" si="8"/>
        <v>77</v>
      </c>
      <c r="F77" s="3">
        <v>25000</v>
      </c>
      <c r="G77">
        <f t="shared" si="7"/>
        <v>-0.29857395923961921</v>
      </c>
    </row>
    <row r="78" spans="1:10">
      <c r="A78" s="3">
        <v>2000000</v>
      </c>
      <c r="D78">
        <f t="shared" si="6"/>
        <v>-1.6793025561206261</v>
      </c>
      <c r="E78">
        <f t="shared" si="8"/>
        <v>78</v>
      </c>
      <c r="F78" s="3">
        <v>25000</v>
      </c>
      <c r="G78">
        <f t="shared" si="7"/>
        <v>-0.29787612811049607</v>
      </c>
    </row>
    <row r="79" spans="1:10">
      <c r="A79" s="3">
        <v>200000</v>
      </c>
      <c r="D79">
        <f t="shared" si="6"/>
        <v>-1.6731676630842216</v>
      </c>
      <c r="E79">
        <f t="shared" si="8"/>
        <v>79</v>
      </c>
      <c r="F79" s="3">
        <v>26724</v>
      </c>
      <c r="G79">
        <f t="shared" si="7"/>
        <v>-0.29983875270058835</v>
      </c>
    </row>
    <row r="80" spans="1:10">
      <c r="A80" s="3">
        <v>299363</v>
      </c>
      <c r="D80">
        <f t="shared" si="6"/>
        <v>-1.6670951041935789</v>
      </c>
      <c r="E80">
        <f t="shared" si="8"/>
        <v>80</v>
      </c>
      <c r="F80" s="3">
        <v>27473</v>
      </c>
      <c r="G80">
        <f t="shared" si="7"/>
        <v>-0.30278461649521893</v>
      </c>
    </row>
    <row r="81" spans="1:7">
      <c r="A81" s="3">
        <v>500000</v>
      </c>
      <c r="D81">
        <f t="shared" si="6"/>
        <v>-1.6610834059991952</v>
      </c>
      <c r="E81">
        <f t="shared" si="8"/>
        <v>81</v>
      </c>
      <c r="F81" s="3">
        <v>27500</v>
      </c>
      <c r="G81">
        <f t="shared" si="7"/>
        <v>-0.30477015143330716</v>
      </c>
    </row>
    <row r="82" spans="1:7">
      <c r="A82" s="3">
        <v>400000</v>
      </c>
      <c r="D82">
        <f t="shared" si="6"/>
        <v>-1.6551311476731634</v>
      </c>
      <c r="E82">
        <f t="shared" si="8"/>
        <v>82</v>
      </c>
      <c r="F82" s="3">
        <v>27727</v>
      </c>
      <c r="G82">
        <f t="shared" si="7"/>
        <v>-0.30843021636136048</v>
      </c>
    </row>
    <row r="83" spans="1:7">
      <c r="A83" s="3">
        <v>798408</v>
      </c>
      <c r="D83">
        <f t="shared" si="6"/>
        <v>-1.6492369585066657</v>
      </c>
      <c r="E83">
        <f t="shared" si="8"/>
        <v>83</v>
      </c>
      <c r="F83" s="3">
        <v>27890</v>
      </c>
      <c r="G83">
        <f t="shared" si="7"/>
        <v>-0.31221067509538303</v>
      </c>
    </row>
    <row r="84" spans="1:7">
      <c r="A84" s="3">
        <v>400000</v>
      </c>
      <c r="D84">
        <f t="shared" si="6"/>
        <v>-1.6433995155553331</v>
      </c>
      <c r="E84">
        <f t="shared" si="8"/>
        <v>84</v>
      </c>
      <c r="F84" s="3">
        <v>27945</v>
      </c>
      <c r="G84">
        <f t="shared" si="7"/>
        <v>-0.31422080300552641</v>
      </c>
    </row>
    <row r="85" spans="1:7">
      <c r="A85" s="3">
        <v>99400</v>
      </c>
      <c r="D85">
        <f t="shared" si="6"/>
        <v>-1.6376175414220673</v>
      </c>
      <c r="E85">
        <f t="shared" si="8"/>
        <v>85</v>
      </c>
      <c r="F85" s="3">
        <v>30000</v>
      </c>
      <c r="G85">
        <f t="shared" si="7"/>
        <v>-0.31692116898195255</v>
      </c>
    </row>
    <row r="86" spans="1:7">
      <c r="A86" s="3">
        <v>300000</v>
      </c>
      <c r="D86">
        <f t="shared" si="6"/>
        <v>-1.631889802167777</v>
      </c>
      <c r="E86">
        <f t="shared" si="8"/>
        <v>86</v>
      </c>
      <c r="F86" s="3">
        <v>30000</v>
      </c>
      <c r="G86">
        <f t="shared" si="7"/>
        <v>-0.32058279223333713</v>
      </c>
    </row>
    <row r="87" spans="1:7">
      <c r="A87" s="3">
        <v>750772</v>
      </c>
      <c r="D87">
        <f t="shared" si="6"/>
        <v>-1.6262151053412339</v>
      </c>
      <c r="E87">
        <f t="shared" si="8"/>
        <v>87</v>
      </c>
      <c r="F87" s="3">
        <v>30000</v>
      </c>
      <c r="G87">
        <f t="shared" si="7"/>
        <v>-0.31904253447260833</v>
      </c>
    </row>
    <row r="88" spans="1:7">
      <c r="A88" s="3">
        <v>1779038</v>
      </c>
      <c r="D88">
        <f t="shared" si="6"/>
        <v>-1.6205922981199683</v>
      </c>
      <c r="E88">
        <f t="shared" si="8"/>
        <v>88</v>
      </c>
      <c r="F88" s="3">
        <v>30000</v>
      </c>
      <c r="G88">
        <f t="shared" si="7"/>
        <v>-0.32271709080346223</v>
      </c>
    </row>
    <row r="89" spans="1:7">
      <c r="A89" s="3">
        <v>199990</v>
      </c>
      <c r="D89">
        <f t="shared" si="6"/>
        <v>-1.6150202655547479</v>
      </c>
      <c r="E89">
        <f t="shared" si="8"/>
        <v>89</v>
      </c>
      <c r="F89" s="3">
        <v>30000</v>
      </c>
      <c r="G89">
        <f t="shared" si="7"/>
        <v>-0.32464704673716155</v>
      </c>
    </row>
    <row r="90" spans="1:7">
      <c r="A90" s="3">
        <v>500187</v>
      </c>
      <c r="D90">
        <f t="shared" si="6"/>
        <v>-1.6094979289107614</v>
      </c>
      <c r="E90">
        <f t="shared" si="8"/>
        <v>90</v>
      </c>
      <c r="F90" s="3">
        <v>30250</v>
      </c>
      <c r="G90">
        <f t="shared" si="7"/>
        <v>-0.32715271212997865</v>
      </c>
    </row>
    <row r="91" spans="1:7">
      <c r="A91" s="3">
        <v>1245813</v>
      </c>
      <c r="D91">
        <f t="shared" si="6"/>
        <v>-1.6040242440991743</v>
      </c>
      <c r="E91">
        <f t="shared" si="8"/>
        <v>91</v>
      </c>
      <c r="F91" s="3">
        <v>35000</v>
      </c>
      <c r="G91">
        <f t="shared" si="7"/>
        <v>-0.3290366220759785</v>
      </c>
    </row>
    <row r="92" spans="1:7">
      <c r="A92" s="3">
        <v>828653</v>
      </c>
      <c r="D92">
        <f t="shared" si="6"/>
        <v>-1.5985982001931653</v>
      </c>
      <c r="E92">
        <f t="shared" si="8"/>
        <v>92</v>
      </c>
      <c r="F92" s="3">
        <v>35000</v>
      </c>
      <c r="G92">
        <f t="shared" si="7"/>
        <v>-0.33260881989720253</v>
      </c>
    </row>
    <row r="93" spans="1:7">
      <c r="A93" s="3">
        <v>100000</v>
      </c>
      <c r="D93">
        <f t="shared" si="6"/>
        <v>-1.5932188180230502</v>
      </c>
      <c r="E93">
        <f t="shared" si="8"/>
        <v>93</v>
      </c>
      <c r="F93" s="3">
        <v>35000</v>
      </c>
      <c r="G93">
        <f t="shared" si="7"/>
        <v>-0.33443426298579271</v>
      </c>
    </row>
    <row r="94" spans="1:7">
      <c r="A94" s="3">
        <v>100000</v>
      </c>
      <c r="D94">
        <f t="shared" si="6"/>
        <v>-1.5878851488454504</v>
      </c>
      <c r="E94">
        <f t="shared" si="8"/>
        <v>94</v>
      </c>
      <c r="F94" s="3">
        <v>36018</v>
      </c>
      <c r="G94">
        <f t="shared" si="7"/>
        <v>-0.33597830469721995</v>
      </c>
    </row>
    <row r="95" spans="1:7">
      <c r="A95" s="3">
        <v>150000</v>
      </c>
      <c r="D95">
        <f t="shared" si="6"/>
        <v>-1.5825962730818612</v>
      </c>
      <c r="E95">
        <f t="shared" si="8"/>
        <v>95</v>
      </c>
      <c r="F95" s="3">
        <v>36540</v>
      </c>
      <c r="G95">
        <f t="shared" si="7"/>
        <v>-0.3344264741408865</v>
      </c>
    </row>
    <row r="96" spans="1:7">
      <c r="A96" s="3">
        <v>1981978</v>
      </c>
      <c r="D96">
        <f t="shared" si="6"/>
        <v>-1.577351299122306</v>
      </c>
      <c r="E96">
        <f t="shared" si="8"/>
        <v>96</v>
      </c>
      <c r="F96" s="3">
        <v>36540</v>
      </c>
      <c r="G96">
        <f t="shared" si="7"/>
        <v>-0.3290012397020376</v>
      </c>
    </row>
    <row r="97" spans="1:7">
      <c r="A97" s="3">
        <v>3500858</v>
      </c>
      <c r="D97">
        <f t="shared" si="6"/>
        <v>-1.5721493621900708</v>
      </c>
      <c r="E97">
        <f t="shared" si="8"/>
        <v>97</v>
      </c>
      <c r="F97" s="3">
        <v>38420</v>
      </c>
      <c r="G97">
        <f t="shared" si="7"/>
        <v>-0.33036582266600506</v>
      </c>
    </row>
    <row r="98" spans="1:7">
      <c r="A98" s="3">
        <v>1500003</v>
      </c>
      <c r="D98">
        <f t="shared" si="6"/>
        <v>-1.5669896232638028</v>
      </c>
      <c r="E98">
        <f t="shared" si="8"/>
        <v>98</v>
      </c>
      <c r="F98" s="3">
        <v>39280</v>
      </c>
      <c r="G98">
        <f t="shared" si="7"/>
        <v>-0.33351854846454893</v>
      </c>
    </row>
    <row r="99" spans="1:7">
      <c r="A99" s="3">
        <v>100000</v>
      </c>
      <c r="D99">
        <f t="shared" si="6"/>
        <v>-1.5618712680535145</v>
      </c>
      <c r="E99">
        <f t="shared" si="8"/>
        <v>99</v>
      </c>
      <c r="F99" s="3">
        <v>39600</v>
      </c>
      <c r="G99">
        <f t="shared" si="7"/>
        <v>-0.33693162625172013</v>
      </c>
    </row>
    <row r="100" spans="1:7">
      <c r="A100" s="3">
        <v>4000000</v>
      </c>
      <c r="D100">
        <f t="shared" si="6"/>
        <v>-1.5567935060272786</v>
      </c>
      <c r="E100">
        <f t="shared" si="8"/>
        <v>100</v>
      </c>
      <c r="F100" s="3">
        <v>39900</v>
      </c>
      <c r="G100">
        <f t="shared" si="7"/>
        <v>-0.33953744998167101</v>
      </c>
    </row>
    <row r="101" spans="1:7">
      <c r="A101" s="3">
        <v>262003</v>
      </c>
      <c r="D101">
        <f t="shared" si="6"/>
        <v>-1.5517555694856262</v>
      </c>
      <c r="E101">
        <f t="shared" si="8"/>
        <v>101</v>
      </c>
      <c r="F101" s="3">
        <v>40000</v>
      </c>
      <c r="G101">
        <f t="shared" si="7"/>
        <v>-0.34294745554593847</v>
      </c>
    </row>
    <row r="102" spans="1:7">
      <c r="A102" s="3">
        <v>1501900</v>
      </c>
      <c r="D102">
        <f t="shared" si="6"/>
        <v>-1.546756712680847</v>
      </c>
      <c r="E102">
        <f t="shared" si="8"/>
        <v>102</v>
      </c>
      <c r="F102" s="3">
        <v>40000</v>
      </c>
      <c r="G102">
        <f t="shared" si="7"/>
        <v>-0.34635986803893287</v>
      </c>
    </row>
    <row r="103" spans="1:7">
      <c r="A103" s="3">
        <v>550000</v>
      </c>
      <c r="D103">
        <f t="shared" si="6"/>
        <v>-1.541796210978607</v>
      </c>
      <c r="E103">
        <f t="shared" si="8"/>
        <v>103</v>
      </c>
      <c r="F103" s="3">
        <v>40000</v>
      </c>
      <c r="G103">
        <f t="shared" si="7"/>
        <v>-0.34977228053192733</v>
      </c>
    </row>
    <row r="104" spans="1:7">
      <c r="A104" s="3">
        <v>800000</v>
      </c>
      <c r="D104">
        <f t="shared" si="6"/>
        <v>-1.5368733600594493</v>
      </c>
      <c r="E104">
        <f t="shared" si="8"/>
        <v>104</v>
      </c>
      <c r="F104" s="3">
        <v>40000</v>
      </c>
      <c r="G104">
        <f t="shared" si="7"/>
        <v>-0.35318469302492173</v>
      </c>
    </row>
    <row r="105" spans="1:7">
      <c r="A105" s="3">
        <v>973166</v>
      </c>
      <c r="D105">
        <f t="shared" si="6"/>
        <v>-1.5319874751579128</v>
      </c>
      <c r="E105">
        <f t="shared" si="8"/>
        <v>105</v>
      </c>
      <c r="F105" s="3">
        <v>40000</v>
      </c>
      <c r="G105">
        <f t="shared" si="7"/>
        <v>-0.35401836330696207</v>
      </c>
    </row>
    <row r="106" spans="1:7">
      <c r="A106" s="3">
        <v>330781</v>
      </c>
      <c r="D106">
        <f t="shared" si="6"/>
        <v>-1.5271378903371624</v>
      </c>
      <c r="E106">
        <f t="shared" si="8"/>
        <v>106</v>
      </c>
      <c r="F106" s="3">
        <v>40100</v>
      </c>
      <c r="G106">
        <f t="shared" si="7"/>
        <v>-0.35632339241783811</v>
      </c>
    </row>
    <row r="107" spans="1:7">
      <c r="A107" s="3">
        <v>348288</v>
      </c>
      <c r="D107">
        <f t="shared" si="6"/>
        <v>-1.5223239577971444</v>
      </c>
      <c r="E107">
        <f t="shared" si="8"/>
        <v>107</v>
      </c>
      <c r="F107" s="3">
        <v>40282</v>
      </c>
      <c r="G107">
        <f t="shared" si="7"/>
        <v>-0.35829310248547125</v>
      </c>
    </row>
    <row r="108" spans="1:7">
      <c r="A108" s="3">
        <v>250000</v>
      </c>
      <c r="D108">
        <f t="shared" si="6"/>
        <v>-1.5175450472144194</v>
      </c>
      <c r="E108">
        <f t="shared" si="8"/>
        <v>108</v>
      </c>
      <c r="F108" s="3">
        <v>42000</v>
      </c>
      <c r="G108">
        <f t="shared" si="7"/>
        <v>-0.35756744913577204</v>
      </c>
    </row>
    <row r="109" spans="1:7">
      <c r="A109" s="3">
        <v>100000</v>
      </c>
      <c r="D109">
        <f t="shared" si="6"/>
        <v>-1.5128005451119468</v>
      </c>
      <c r="E109">
        <f t="shared" si="8"/>
        <v>109</v>
      </c>
      <c r="F109" s="3">
        <v>42186</v>
      </c>
      <c r="G109">
        <f t="shared" si="7"/>
        <v>-0.360791280026453</v>
      </c>
    </row>
    <row r="110" spans="1:7">
      <c r="A110" s="3">
        <v>400000</v>
      </c>
      <c r="D110">
        <f t="shared" si="6"/>
        <v>-1.5080898542571894</v>
      </c>
      <c r="E110">
        <f t="shared" si="8"/>
        <v>110</v>
      </c>
      <c r="F110" s="3">
        <v>42500</v>
      </c>
      <c r="G110">
        <f t="shared" si="7"/>
        <v>-0.35671483040042656</v>
      </c>
    </row>
    <row r="111" spans="1:7">
      <c r="A111" s="3">
        <v>250000</v>
      </c>
      <c r="D111">
        <f t="shared" si="6"/>
        <v>-1.5034123930870282</v>
      </c>
      <c r="E111">
        <f t="shared" si="8"/>
        <v>111</v>
      </c>
      <c r="F111" s="3">
        <v>47810</v>
      </c>
      <c r="G111">
        <f t="shared" si="7"/>
        <v>-0.35796602760885238</v>
      </c>
    </row>
    <row r="112" spans="1:7">
      <c r="A112" s="3">
        <v>100034</v>
      </c>
      <c r="D112">
        <f t="shared" si="6"/>
        <v>-1.4987675951580539</v>
      </c>
      <c r="E112">
        <f t="shared" si="8"/>
        <v>112</v>
      </c>
      <c r="F112" s="3">
        <v>47902</v>
      </c>
      <c r="G112">
        <f t="shared" si="7"/>
        <v>-0.35518150942572718</v>
      </c>
    </row>
    <row r="113" spans="1:7">
      <c r="A113" s="3">
        <v>100000</v>
      </c>
      <c r="D113">
        <f t="shared" si="6"/>
        <v>-1.4941549086209043</v>
      </c>
      <c r="E113">
        <f t="shared" si="8"/>
        <v>113</v>
      </c>
      <c r="F113" s="3">
        <v>48449</v>
      </c>
      <c r="G113">
        <f t="shared" si="7"/>
        <v>-0.35701111203877323</v>
      </c>
    </row>
    <row r="114" spans="1:7">
      <c r="A114" s="3">
        <v>100098</v>
      </c>
      <c r="D114">
        <f t="shared" si="6"/>
        <v>-1.4895737957173842</v>
      </c>
      <c r="E114">
        <f t="shared" si="8"/>
        <v>114</v>
      </c>
      <c r="F114" s="3">
        <v>48907</v>
      </c>
      <c r="G114">
        <f t="shared" si="7"/>
        <v>-0.35366891120409177</v>
      </c>
    </row>
    <row r="115" spans="1:7">
      <c r="A115" s="3">
        <v>2000000</v>
      </c>
      <c r="D115">
        <f t="shared" si="6"/>
        <v>-1.4850237322991953</v>
      </c>
      <c r="E115">
        <f t="shared" si="8"/>
        <v>115</v>
      </c>
      <c r="F115" s="3">
        <v>49500</v>
      </c>
      <c r="G115">
        <f t="shared" si="7"/>
        <v>-0.35574022784718584</v>
      </c>
    </row>
    <row r="116" spans="1:7">
      <c r="A116" s="3">
        <v>250000</v>
      </c>
      <c r="D116">
        <f t="shared" si="6"/>
        <v>-1.480504207367165</v>
      </c>
      <c r="E116">
        <f t="shared" si="8"/>
        <v>116</v>
      </c>
      <c r="F116" s="3">
        <v>49531</v>
      </c>
      <c r="G116">
        <f t="shared" si="7"/>
        <v>-0.35832519323553996</v>
      </c>
    </row>
    <row r="117" spans="1:7">
      <c r="A117" s="3">
        <v>49531</v>
      </c>
      <c r="D117">
        <f t="shared" si="6"/>
        <v>-1.4760147226299269</v>
      </c>
      <c r="E117">
        <f t="shared" si="8"/>
        <v>117</v>
      </c>
      <c r="F117" s="3">
        <v>49949</v>
      </c>
      <c r="G117">
        <f t="shared" si="7"/>
        <v>-0.35846974691231248</v>
      </c>
    </row>
    <row r="118" spans="1:7">
      <c r="A118" s="3">
        <v>501580</v>
      </c>
      <c r="D118">
        <f t="shared" si="6"/>
        <v>-1.4715547920810805</v>
      </c>
      <c r="E118">
        <f t="shared" si="8"/>
        <v>118</v>
      </c>
      <c r="F118" s="3">
        <v>49996</v>
      </c>
      <c r="G118">
        <f t="shared" si="7"/>
        <v>-0.36152652864209889</v>
      </c>
    </row>
    <row r="119" spans="1:7">
      <c r="A119" s="3">
        <v>879810</v>
      </c>
      <c r="D119">
        <f t="shared" si="6"/>
        <v>-1.4671239415938939</v>
      </c>
      <c r="E119">
        <f t="shared" si="8"/>
        <v>119</v>
      </c>
      <c r="F119" s="3">
        <v>50000</v>
      </c>
      <c r="G119">
        <f t="shared" si="7"/>
        <v>-0.3646007297051872</v>
      </c>
    </row>
    <row r="120" spans="1:7">
      <c r="A120" s="3">
        <v>378500</v>
      </c>
      <c r="D120">
        <f t="shared" si="6"/>
        <v>-1.4627217085326936</v>
      </c>
      <c r="E120">
        <f t="shared" si="8"/>
        <v>120</v>
      </c>
      <c r="F120" s="3">
        <v>50000</v>
      </c>
      <c r="G120">
        <f t="shared" si="7"/>
        <v>-0.36767752911198204</v>
      </c>
    </row>
    <row r="121" spans="1:7">
      <c r="A121" s="3">
        <v>98223</v>
      </c>
      <c r="D121">
        <f t="shared" si="6"/>
        <v>-1.4583476413801089</v>
      </c>
      <c r="E121">
        <f t="shared" si="8"/>
        <v>121</v>
      </c>
      <c r="F121" s="3">
        <v>50000</v>
      </c>
      <c r="G121">
        <f t="shared" si="7"/>
        <v>-0.36749972741354636</v>
      </c>
    </row>
    <row r="122" spans="1:7">
      <c r="A122" s="3">
        <v>425000</v>
      </c>
      <c r="D122">
        <f t="shared" si="6"/>
        <v>-1.4540012993794031</v>
      </c>
      <c r="E122">
        <f t="shared" si="8"/>
        <v>122</v>
      </c>
      <c r="F122" s="3">
        <v>50000</v>
      </c>
      <c r="G122">
        <f t="shared" si="7"/>
        <v>-0.37033234236099616</v>
      </c>
    </row>
    <row r="123" spans="1:7">
      <c r="A123" s="3">
        <v>837355</v>
      </c>
      <c r="D123">
        <f t="shared" si="6"/>
        <v>-1.4496822521911645</v>
      </c>
      <c r="E123">
        <f t="shared" si="8"/>
        <v>123</v>
      </c>
      <c r="F123" s="3">
        <v>50000</v>
      </c>
      <c r="G123">
        <f t="shared" si="7"/>
        <v>-0.37335596501721824</v>
      </c>
    </row>
    <row r="124" spans="1:7">
      <c r="A124" s="3">
        <v>583531</v>
      </c>
      <c r="D124">
        <f t="shared" si="6"/>
        <v>-1.4453900795636603</v>
      </c>
      <c r="E124">
        <f t="shared" si="8"/>
        <v>124</v>
      </c>
      <c r="F124" s="3">
        <v>50000</v>
      </c>
      <c r="G124">
        <f t="shared" si="7"/>
        <v>-0.37616609246491117</v>
      </c>
    </row>
    <row r="125" spans="1:7">
      <c r="A125" s="3">
        <v>473573</v>
      </c>
      <c r="D125">
        <f t="shared" si="6"/>
        <v>-1.4411243710162092</v>
      </c>
      <c r="E125">
        <f t="shared" si="8"/>
        <v>125</v>
      </c>
      <c r="F125" s="3">
        <v>50000</v>
      </c>
      <c r="G125">
        <f t="shared" si="7"/>
        <v>-0.37525181348330688</v>
      </c>
    </row>
    <row r="126" spans="1:7">
      <c r="A126" s="3">
        <v>100001</v>
      </c>
      <c r="D126">
        <f t="shared" si="6"/>
        <v>-1.4368847255349597</v>
      </c>
      <c r="E126">
        <f t="shared" si="8"/>
        <v>126</v>
      </c>
      <c r="F126" s="3">
        <v>50000</v>
      </c>
      <c r="G126">
        <f t="shared" si="7"/>
        <v>-0.37675685712080564</v>
      </c>
    </row>
    <row r="127" spans="1:7">
      <c r="A127" s="3">
        <v>180000</v>
      </c>
      <c r="D127">
        <f t="shared" si="6"/>
        <v>-1.4326707512804866</v>
      </c>
      <c r="E127">
        <f t="shared" si="8"/>
        <v>127</v>
      </c>
      <c r="F127" s="3">
        <v>50000</v>
      </c>
      <c r="G127">
        <f t="shared" si="7"/>
        <v>-0.37848002823950538</v>
      </c>
    </row>
    <row r="128" spans="1:7">
      <c r="A128" s="3">
        <v>460000</v>
      </c>
      <c r="D128">
        <f t="shared" si="6"/>
        <v>-1.4284820653066665</v>
      </c>
      <c r="E128">
        <f t="shared" si="8"/>
        <v>128</v>
      </c>
      <c r="F128" s="3">
        <v>50000</v>
      </c>
      <c r="G128">
        <f t="shared" si="7"/>
        <v>-0.37903460263151068</v>
      </c>
    </row>
    <row r="129" spans="1:7">
      <c r="A129" s="3">
        <v>499951</v>
      </c>
      <c r="D129">
        <f t="shared" ref="D129:D192" si="9">NORMSINV((E129-0.5)/C$12)</f>
        <v>-1.4243182932902905</v>
      </c>
      <c r="E129">
        <f t="shared" si="8"/>
        <v>129</v>
      </c>
      <c r="F129" s="3">
        <v>50000</v>
      </c>
      <c r="G129">
        <f t="shared" ref="G129:G192" si="10">IF(ISERROR((2*E129 -1)/C$12*(LN(NORMDIST(F129,C$6,C$8,TRUE))+LN(1-NORMDIST(INDEX(F:F,C$12-E129+1,,1),C$6,C$8,TRUE)))),"",(2*E129 -1)/C$12*(LN(NORMDIST(F129,C$6,C$8,TRUE))+LN(1-NORMDIST(INDEX(F:F,C$12-E129+1,,1),C$6,C$8,TRUE))))</f>
        <v>-0.38028539258458971</v>
      </c>
    </row>
    <row r="130" spans="1:7">
      <c r="A130" s="3">
        <v>1749070</v>
      </c>
      <c r="D130">
        <f t="shared" si="9"/>
        <v>-1.4201790692709679</v>
      </c>
      <c r="E130">
        <f t="shared" ref="E130:E193" si="11">E129+1</f>
        <v>130</v>
      </c>
      <c r="F130" s="3">
        <v>50000</v>
      </c>
      <c r="G130">
        <f t="shared" si="10"/>
        <v>-0.38257164817020761</v>
      </c>
    </row>
    <row r="131" spans="1:7">
      <c r="A131" s="3">
        <v>3213686</v>
      </c>
      <c r="D131">
        <f t="shared" si="9"/>
        <v>-1.4160640354007918</v>
      </c>
      <c r="E131">
        <f t="shared" si="11"/>
        <v>131</v>
      </c>
      <c r="F131" s="3">
        <v>50000</v>
      </c>
      <c r="G131">
        <f t="shared" si="10"/>
        <v>-0.38341850900126234</v>
      </c>
    </row>
    <row r="132" spans="1:7">
      <c r="A132" s="3">
        <v>249727</v>
      </c>
      <c r="D132">
        <f t="shared" si="9"/>
        <v>-1.4119728417033837</v>
      </c>
      <c r="E132">
        <f t="shared" si="11"/>
        <v>132</v>
      </c>
      <c r="F132" s="3">
        <v>50000</v>
      </c>
      <c r="G132">
        <f t="shared" si="10"/>
        <v>-0.3860894123788306</v>
      </c>
    </row>
    <row r="133" spans="1:7">
      <c r="A133" s="3">
        <v>333860</v>
      </c>
      <c r="D133">
        <f t="shared" si="9"/>
        <v>-1.4079051458418641</v>
      </c>
      <c r="E133">
        <f t="shared" si="11"/>
        <v>133</v>
      </c>
      <c r="F133" s="3">
        <v>50000</v>
      </c>
      <c r="G133">
        <f t="shared" si="10"/>
        <v>-0.38778033539665507</v>
      </c>
    </row>
    <row r="134" spans="1:7">
      <c r="A134" s="3">
        <v>3197931</v>
      </c>
      <c r="D134">
        <f t="shared" si="9"/>
        <v>-1.403860612895363</v>
      </c>
      <c r="E134">
        <f t="shared" si="11"/>
        <v>134</v>
      </c>
      <c r="F134" s="3">
        <v>50000</v>
      </c>
      <c r="G134">
        <f t="shared" si="10"/>
        <v>-0.39025028823615987</v>
      </c>
    </row>
    <row r="135" spans="1:7">
      <c r="A135" s="3">
        <v>250000</v>
      </c>
      <c r="D135">
        <f t="shared" si="9"/>
        <v>-1.3998389151437065</v>
      </c>
      <c r="E135">
        <f t="shared" si="11"/>
        <v>135</v>
      </c>
      <c r="F135" s="3">
        <v>50000</v>
      </c>
      <c r="G135">
        <f t="shared" si="10"/>
        <v>-0.3925353668430186</v>
      </c>
    </row>
    <row r="136" spans="1:7">
      <c r="A136" s="3">
        <v>250000</v>
      </c>
      <c r="D136">
        <f t="shared" si="9"/>
        <v>-1.3958397318598887</v>
      </c>
      <c r="E136">
        <f t="shared" si="11"/>
        <v>136</v>
      </c>
      <c r="F136" s="3">
        <v>50000</v>
      </c>
      <c r="G136">
        <f t="shared" si="10"/>
        <v>-0.39539916407831205</v>
      </c>
    </row>
    <row r="137" spans="1:7">
      <c r="A137" s="3">
        <v>175000</v>
      </c>
      <c r="D137">
        <f t="shared" si="9"/>
        <v>-1.391862749110035</v>
      </c>
      <c r="E137">
        <f t="shared" si="11"/>
        <v>137</v>
      </c>
      <c r="F137" s="3">
        <v>50000</v>
      </c>
      <c r="G137">
        <f t="shared" si="10"/>
        <v>-0.39580084821684003</v>
      </c>
    </row>
    <row r="138" spans="1:7">
      <c r="A138" s="3">
        <v>1362</v>
      </c>
      <c r="D138">
        <f t="shared" si="9"/>
        <v>-1.3879076595604984</v>
      </c>
      <c r="E138">
        <f t="shared" si="11"/>
        <v>138</v>
      </c>
      <c r="F138" s="3">
        <v>50000</v>
      </c>
      <c r="G138">
        <f t="shared" si="10"/>
        <v>-0.39834143030338459</v>
      </c>
    </row>
    <row r="139" spans="1:7">
      <c r="A139" s="3">
        <v>250000</v>
      </c>
      <c r="D139">
        <f t="shared" si="9"/>
        <v>-1.3839741622918003</v>
      </c>
      <c r="E139">
        <f t="shared" si="11"/>
        <v>139</v>
      </c>
      <c r="F139" s="3">
        <v>50000</v>
      </c>
      <c r="G139">
        <f t="shared" si="10"/>
        <v>-0.39831306569543079</v>
      </c>
    </row>
    <row r="140" spans="1:7">
      <c r="A140" s="3">
        <v>250000</v>
      </c>
      <c r="D140">
        <f t="shared" si="9"/>
        <v>-1.3800619626191339</v>
      </c>
      <c r="E140">
        <f t="shared" si="11"/>
        <v>140</v>
      </c>
      <c r="F140" s="3">
        <v>50000</v>
      </c>
      <c r="G140">
        <f t="shared" si="10"/>
        <v>-0.40118897230695016</v>
      </c>
    </row>
    <row r="141" spans="1:7">
      <c r="A141" s="3">
        <v>650000</v>
      </c>
      <c r="D141">
        <f t="shared" si="9"/>
        <v>-1.376170771919125</v>
      </c>
      <c r="E141">
        <f t="shared" si="11"/>
        <v>141</v>
      </c>
      <c r="F141" s="3">
        <v>50000</v>
      </c>
      <c r="G141">
        <f t="shared" si="10"/>
        <v>-0.40176327776379606</v>
      </c>
    </row>
    <row r="142" spans="1:7">
      <c r="A142" s="3">
        <v>500000</v>
      </c>
      <c r="D142">
        <f t="shared" si="9"/>
        <v>-1.3723003074626134</v>
      </c>
      <c r="E142">
        <f t="shared" si="11"/>
        <v>142</v>
      </c>
      <c r="F142" s="3">
        <v>50000</v>
      </c>
      <c r="G142">
        <f t="shared" si="10"/>
        <v>-0.40226431266057666</v>
      </c>
    </row>
    <row r="143" spans="1:7">
      <c r="A143" s="3">
        <v>750000</v>
      </c>
      <c r="D143">
        <f t="shared" si="9"/>
        <v>-1.3684502922532074</v>
      </c>
      <c r="E143">
        <f t="shared" si="11"/>
        <v>143</v>
      </c>
      <c r="F143" s="3">
        <v>50000</v>
      </c>
      <c r="G143">
        <f t="shared" si="10"/>
        <v>-0.40478998084905782</v>
      </c>
    </row>
    <row r="144" spans="1:7">
      <c r="A144" s="3">
        <v>4200000</v>
      </c>
      <c r="D144">
        <f t="shared" si="9"/>
        <v>-1.3646204548713503</v>
      </c>
      <c r="E144">
        <f t="shared" si="11"/>
        <v>144</v>
      </c>
      <c r="F144" s="3">
        <v>50000</v>
      </c>
      <c r="G144">
        <f t="shared" si="10"/>
        <v>-0.40678005252712457</v>
      </c>
    </row>
    <row r="145" spans="1:7">
      <c r="A145" s="3">
        <v>563611</v>
      </c>
      <c r="D145">
        <f t="shared" si="9"/>
        <v>-1.3608105293236847</v>
      </c>
      <c r="E145">
        <f t="shared" si="11"/>
        <v>145</v>
      </c>
      <c r="F145" s="3">
        <v>50000</v>
      </c>
      <c r="G145">
        <f t="shared" si="10"/>
        <v>-0.40927462724938263</v>
      </c>
    </row>
    <row r="146" spans="1:7">
      <c r="A146" s="3">
        <v>99999</v>
      </c>
      <c r="D146">
        <f t="shared" si="9"/>
        <v>-1.3570202548975165</v>
      </c>
      <c r="E146">
        <f t="shared" si="11"/>
        <v>146</v>
      </c>
      <c r="F146" s="3">
        <v>50000</v>
      </c>
      <c r="G146">
        <f t="shared" si="10"/>
        <v>-0.4105243032159549</v>
      </c>
    </row>
    <row r="147" spans="1:7">
      <c r="A147" s="3">
        <v>361927</v>
      </c>
      <c r="D147">
        <f t="shared" si="9"/>
        <v>-1.3532493760201429</v>
      </c>
      <c r="E147">
        <f t="shared" si="11"/>
        <v>147</v>
      </c>
      <c r="F147" s="3">
        <v>50000</v>
      </c>
      <c r="G147">
        <f t="shared" si="10"/>
        <v>-0.41331538034356879</v>
      </c>
    </row>
    <row r="148" spans="1:7">
      <c r="A148" s="3">
        <v>25000</v>
      </c>
      <c r="D148">
        <f t="shared" si="9"/>
        <v>-1.3494976421228679</v>
      </c>
      <c r="E148">
        <f t="shared" si="11"/>
        <v>148</v>
      </c>
      <c r="F148" s="3">
        <v>50000</v>
      </c>
      <c r="G148">
        <f t="shared" si="10"/>
        <v>-0.41608973148834066</v>
      </c>
    </row>
    <row r="149" spans="1:7">
      <c r="A149" s="3">
        <v>5333</v>
      </c>
      <c r="D149">
        <f t="shared" si="9"/>
        <v>-1.3457648075095143</v>
      </c>
      <c r="E149">
        <f t="shared" si="11"/>
        <v>149</v>
      </c>
      <c r="F149" s="3">
        <v>50388</v>
      </c>
      <c r="G149">
        <f t="shared" si="10"/>
        <v>-0.41742120781795866</v>
      </c>
    </row>
    <row r="150" spans="1:7">
      <c r="A150" s="3">
        <v>1000000</v>
      </c>
      <c r="D150">
        <f t="shared" si="9"/>
        <v>-1.3420506312292486</v>
      </c>
      <c r="E150">
        <f t="shared" si="11"/>
        <v>150</v>
      </c>
      <c r="F150" s="3">
        <v>50527</v>
      </c>
      <c r="G150">
        <f t="shared" si="10"/>
        <v>-0.41957711934175018</v>
      </c>
    </row>
    <row r="151" spans="1:7">
      <c r="A151" s="3">
        <v>497878</v>
      </c>
      <c r="D151">
        <f t="shared" si="9"/>
        <v>-1.3383548769535623</v>
      </c>
      <c r="E151">
        <f t="shared" si="11"/>
        <v>151</v>
      </c>
      <c r="F151" s="3">
        <v>51500</v>
      </c>
      <c r="G151">
        <f t="shared" si="10"/>
        <v>-0.4223482833879299</v>
      </c>
    </row>
    <row r="152" spans="1:7">
      <c r="A152" s="3">
        <v>249855</v>
      </c>
      <c r="D152">
        <f t="shared" si="9"/>
        <v>-1.3346773128572371</v>
      </c>
      <c r="E152">
        <f t="shared" si="11"/>
        <v>152</v>
      </c>
      <c r="F152" s="3">
        <v>51700</v>
      </c>
      <c r="G152">
        <f t="shared" si="10"/>
        <v>-0.42085738222679681</v>
      </c>
    </row>
    <row r="153" spans="1:7">
      <c r="A153" s="3">
        <v>2500000</v>
      </c>
      <c r="D153">
        <f t="shared" si="9"/>
        <v>-1.3310177115031387</v>
      </c>
      <c r="E153">
        <f t="shared" si="11"/>
        <v>153</v>
      </c>
      <c r="F153" s="3">
        <v>53500</v>
      </c>
      <c r="G153">
        <f t="shared" si="10"/>
        <v>-0.42356902685068737</v>
      </c>
    </row>
    <row r="154" spans="1:7">
      <c r="A154" s="3">
        <v>200000</v>
      </c>
      <c r="D154">
        <f t="shared" si="9"/>
        <v>-1.327375849730694</v>
      </c>
      <c r="E154">
        <f t="shared" si="11"/>
        <v>154</v>
      </c>
      <c r="F154" s="3">
        <v>54000</v>
      </c>
      <c r="G154">
        <f t="shared" si="10"/>
        <v>-0.42632799630427609</v>
      </c>
    </row>
    <row r="155" spans="1:7">
      <c r="A155" s="3">
        <v>200000</v>
      </c>
      <c r="D155">
        <f t="shared" si="9"/>
        <v>-1.3237515085479157</v>
      </c>
      <c r="E155">
        <f t="shared" si="11"/>
        <v>155</v>
      </c>
      <c r="F155" s="3">
        <v>56245</v>
      </c>
      <c r="G155">
        <f t="shared" si="10"/>
        <v>-0.42902164011367688</v>
      </c>
    </row>
    <row r="156" spans="1:7">
      <c r="A156" s="3">
        <v>314110</v>
      </c>
      <c r="D156">
        <f t="shared" si="9"/>
        <v>-1.3201444730268324</v>
      </c>
      <c r="E156">
        <f t="shared" si="11"/>
        <v>156</v>
      </c>
      <c r="F156" s="3">
        <v>59100</v>
      </c>
      <c r="G156">
        <f t="shared" si="10"/>
        <v>-0.431691335958305</v>
      </c>
    </row>
    <row r="157" spans="1:7">
      <c r="A157" s="3">
        <v>2999422</v>
      </c>
      <c r="D157">
        <f t="shared" si="9"/>
        <v>-1.3165545322022036</v>
      </c>
      <c r="E157">
        <f t="shared" si="11"/>
        <v>157</v>
      </c>
      <c r="F157" s="3">
        <v>60000</v>
      </c>
      <c r="G157">
        <f t="shared" si="10"/>
        <v>-0.43442323777227326</v>
      </c>
    </row>
    <row r="158" spans="1:7">
      <c r="A158" s="3">
        <v>286500</v>
      </c>
      <c r="D158">
        <f t="shared" si="9"/>
        <v>-1.3129814789733745</v>
      </c>
      <c r="E158">
        <f t="shared" si="11"/>
        <v>158</v>
      </c>
      <c r="F158" s="3">
        <v>60000</v>
      </c>
      <c r="G158">
        <f t="shared" si="10"/>
        <v>-0.43712077811758537</v>
      </c>
    </row>
    <row r="159" spans="1:7">
      <c r="A159" s="3">
        <v>100000</v>
      </c>
      <c r="D159">
        <f t="shared" si="9"/>
        <v>-1.3094251100091929</v>
      </c>
      <c r="E159">
        <f t="shared" si="11"/>
        <v>159</v>
      </c>
      <c r="F159" s="3">
        <v>60000</v>
      </c>
      <c r="G159">
        <f t="shared" si="10"/>
        <v>-0.43963053382695655</v>
      </c>
    </row>
    <row r="160" spans="1:7">
      <c r="A160" s="3">
        <v>99902</v>
      </c>
      <c r="D160">
        <f t="shared" si="9"/>
        <v>-1.3058852256558333</v>
      </c>
      <c r="E160">
        <f t="shared" si="11"/>
        <v>160</v>
      </c>
      <c r="F160" s="3">
        <v>60000</v>
      </c>
      <c r="G160">
        <f t="shared" si="10"/>
        <v>-0.44227950972407221</v>
      </c>
    </row>
    <row r="161" spans="1:7">
      <c r="A161" s="3">
        <v>1726129</v>
      </c>
      <c r="D161">
        <f t="shared" si="9"/>
        <v>-1.3023616298474432</v>
      </c>
      <c r="E161">
        <f t="shared" si="11"/>
        <v>161</v>
      </c>
      <c r="F161" s="3">
        <v>60000</v>
      </c>
      <c r="G161">
        <f t="shared" si="10"/>
        <v>-0.44436946679321077</v>
      </c>
    </row>
    <row r="162" spans="1:7">
      <c r="A162" s="3">
        <v>100000</v>
      </c>
      <c r="D162">
        <f t="shared" si="9"/>
        <v>-1.2988541300195151</v>
      </c>
      <c r="E162">
        <f t="shared" si="11"/>
        <v>162</v>
      </c>
      <c r="F162" s="3">
        <v>60614</v>
      </c>
      <c r="G162">
        <f t="shared" si="10"/>
        <v>-0.44533677750290324</v>
      </c>
    </row>
    <row r="163" spans="1:7">
      <c r="A163" s="3">
        <v>100001</v>
      </c>
      <c r="D163">
        <f t="shared" si="9"/>
        <v>-1.2953625370248534</v>
      </c>
      <c r="E163">
        <f t="shared" si="11"/>
        <v>163</v>
      </c>
      <c r="F163" s="3">
        <v>61929</v>
      </c>
      <c r="G163">
        <f t="shared" si="10"/>
        <v>-0.4452707442607387</v>
      </c>
    </row>
    <row r="164" spans="1:7">
      <c r="A164" s="3">
        <v>99858</v>
      </c>
      <c r="D164">
        <f t="shared" si="9"/>
        <v>-1.2918866650520897</v>
      </c>
      <c r="E164">
        <f t="shared" si="11"/>
        <v>164</v>
      </c>
      <c r="F164" s="3">
        <v>63300</v>
      </c>
      <c r="G164">
        <f t="shared" si="10"/>
        <v>-0.44691382626275655</v>
      </c>
    </row>
    <row r="165" spans="1:7">
      <c r="A165" s="3">
        <v>3578639</v>
      </c>
      <c r="D165">
        <f t="shared" si="9"/>
        <v>-1.2884263315465969</v>
      </c>
      <c r="E165">
        <f t="shared" si="11"/>
        <v>165</v>
      </c>
      <c r="F165" s="3">
        <v>64518</v>
      </c>
      <c r="G165">
        <f t="shared" si="10"/>
        <v>-0.44899695398719752</v>
      </c>
    </row>
    <row r="166" spans="1:7">
      <c r="A166" s="3">
        <v>650000</v>
      </c>
      <c r="D166">
        <f t="shared" si="9"/>
        <v>-1.2849813571337796</v>
      </c>
      <c r="E166">
        <f t="shared" si="11"/>
        <v>166</v>
      </c>
      <c r="F166" s="3">
        <v>65000</v>
      </c>
      <c r="G166">
        <f t="shared" si="10"/>
        <v>-0.4503860766739845</v>
      </c>
    </row>
    <row r="167" spans="1:7">
      <c r="A167" s="3">
        <v>750000</v>
      </c>
      <c r="D167">
        <f t="shared" si="9"/>
        <v>-1.2815515655446006</v>
      </c>
      <c r="E167">
        <f t="shared" si="11"/>
        <v>167</v>
      </c>
      <c r="F167" s="3">
        <v>66400</v>
      </c>
      <c r="G167">
        <f t="shared" si="10"/>
        <v>-0.4526737580798349</v>
      </c>
    </row>
    <row r="168" spans="1:7">
      <c r="A168" s="3">
        <v>100000</v>
      </c>
      <c r="D168">
        <f t="shared" si="9"/>
        <v>-1.2781367835433026</v>
      </c>
      <c r="E168">
        <f t="shared" si="11"/>
        <v>168</v>
      </c>
      <c r="F168" s="3">
        <v>68500</v>
      </c>
      <c r="G168">
        <f t="shared" si="10"/>
        <v>-0.44915987137553082</v>
      </c>
    </row>
    <row r="169" spans="1:7">
      <c r="A169" s="3">
        <v>100000</v>
      </c>
      <c r="D169">
        <f t="shared" si="9"/>
        <v>-1.2747368408572239</v>
      </c>
      <c r="E169">
        <f t="shared" si="11"/>
        <v>169</v>
      </c>
      <c r="F169" s="3">
        <v>68800</v>
      </c>
      <c r="G169">
        <f t="shared" si="10"/>
        <v>-0.4470613736920816</v>
      </c>
    </row>
    <row r="170" spans="1:7">
      <c r="A170" s="3">
        <v>4808246</v>
      </c>
      <c r="D170">
        <f t="shared" si="9"/>
        <v>-1.2713515701086537</v>
      </c>
      <c r="E170">
        <f t="shared" si="11"/>
        <v>170</v>
      </c>
      <c r="F170" s="3">
        <v>70000</v>
      </c>
      <c r="G170">
        <f t="shared" si="10"/>
        <v>-0.44748322687313535</v>
      </c>
    </row>
    <row r="171" spans="1:7">
      <c r="A171" s="3">
        <v>100007</v>
      </c>
      <c r="D171">
        <f t="shared" si="9"/>
        <v>-1.2679808067486507</v>
      </c>
      <c r="E171">
        <f t="shared" si="11"/>
        <v>171</v>
      </c>
      <c r="F171" s="3">
        <v>70116</v>
      </c>
      <c r="G171">
        <f t="shared" si="10"/>
        <v>-0.4495936929273967</v>
      </c>
    </row>
    <row r="172" spans="1:7">
      <c r="A172" s="3">
        <v>100000</v>
      </c>
      <c r="D172">
        <f t="shared" si="9"/>
        <v>-1.2646243889927304</v>
      </c>
      <c r="E172">
        <f t="shared" si="11"/>
        <v>172</v>
      </c>
      <c r="F172" s="3">
        <v>71166</v>
      </c>
      <c r="G172">
        <f t="shared" si="10"/>
        <v>-0.45218722100564157</v>
      </c>
    </row>
    <row r="173" spans="1:7">
      <c r="A173" s="3">
        <v>100000</v>
      </c>
      <c r="D173">
        <f t="shared" si="9"/>
        <v>-1.2612821577584186</v>
      </c>
      <c r="E173">
        <f t="shared" si="11"/>
        <v>173</v>
      </c>
      <c r="F173" s="3">
        <v>74219</v>
      </c>
      <c r="G173">
        <f t="shared" si="10"/>
        <v>-0.45469703263814892</v>
      </c>
    </row>
    <row r="174" spans="1:7">
      <c r="A174" s="3">
        <v>2000000</v>
      </c>
      <c r="D174">
        <f t="shared" si="9"/>
        <v>-1.2579539566045368</v>
      </c>
      <c r="E174">
        <f t="shared" si="11"/>
        <v>174</v>
      </c>
      <c r="F174" s="3">
        <v>74290</v>
      </c>
      <c r="G174">
        <f t="shared" si="10"/>
        <v>-0.45626347232802367</v>
      </c>
    </row>
    <row r="175" spans="1:7">
      <c r="A175" s="3">
        <v>210000</v>
      </c>
      <c r="D175">
        <f t="shared" si="9"/>
        <v>-1.2546396316722137</v>
      </c>
      <c r="E175">
        <f t="shared" si="11"/>
        <v>175</v>
      </c>
      <c r="F175" s="3">
        <v>74800</v>
      </c>
      <c r="G175">
        <f t="shared" si="10"/>
        <v>-0.45883262693187632</v>
      </c>
    </row>
    <row r="176" spans="1:7">
      <c r="A176" s="3">
        <v>5000</v>
      </c>
      <c r="D176">
        <f t="shared" si="9"/>
        <v>-1.2513390316275363</v>
      </c>
      <c r="E176">
        <f t="shared" si="11"/>
        <v>176</v>
      </c>
      <c r="F176" s="3">
        <v>74871</v>
      </c>
      <c r="G176">
        <f t="shared" si="10"/>
        <v>-0.46088612156163572</v>
      </c>
    </row>
    <row r="177" spans="1:7">
      <c r="A177" s="3">
        <v>200000</v>
      </c>
      <c r="D177">
        <f t="shared" si="9"/>
        <v>-1.2480520076057999</v>
      </c>
      <c r="E177">
        <f t="shared" si="11"/>
        <v>177</v>
      </c>
      <c r="F177" s="3">
        <v>74900</v>
      </c>
      <c r="G177">
        <f t="shared" si="10"/>
        <v>-0.46195316568907469</v>
      </c>
    </row>
    <row r="178" spans="1:7">
      <c r="A178" s="3">
        <v>100000</v>
      </c>
      <c r="D178">
        <f t="shared" si="9"/>
        <v>-1.2447784131572892</v>
      </c>
      <c r="E178">
        <f t="shared" si="11"/>
        <v>178</v>
      </c>
      <c r="F178" s="3">
        <v>74963</v>
      </c>
      <c r="G178">
        <f t="shared" si="10"/>
        <v>-0.46433478414807028</v>
      </c>
    </row>
    <row r="179" spans="1:7">
      <c r="A179" s="3">
        <v>100000</v>
      </c>
      <c r="D179">
        <f t="shared" si="9"/>
        <v>-1.2415181041945587</v>
      </c>
      <c r="E179">
        <f t="shared" si="11"/>
        <v>179</v>
      </c>
      <c r="F179" s="3">
        <v>74998</v>
      </c>
      <c r="G179">
        <f t="shared" si="10"/>
        <v>-0.46446677775277834</v>
      </c>
    </row>
    <row r="180" spans="1:7">
      <c r="A180" s="3">
        <v>499547</v>
      </c>
      <c r="D180">
        <f t="shared" si="9"/>
        <v>-1.2382709389411533</v>
      </c>
      <c r="E180">
        <f t="shared" si="11"/>
        <v>180</v>
      </c>
      <c r="F180" s="3">
        <v>75000</v>
      </c>
      <c r="G180">
        <f t="shared" si="10"/>
        <v>-0.46622732217673046</v>
      </c>
    </row>
    <row r="181" spans="1:7">
      <c r="A181" s="3">
        <v>400000</v>
      </c>
      <c r="D181">
        <f t="shared" si="9"/>
        <v>-1.2350367778817053</v>
      </c>
      <c r="E181">
        <f t="shared" si="11"/>
        <v>181</v>
      </c>
      <c r="F181" s="3">
        <v>75000</v>
      </c>
      <c r="G181">
        <f t="shared" si="10"/>
        <v>-0.4683159966871735</v>
      </c>
    </row>
    <row r="182" spans="1:7">
      <c r="A182" s="3">
        <v>100000</v>
      </c>
      <c r="D182">
        <f t="shared" si="9"/>
        <v>-1.2318154837134054</v>
      </c>
      <c r="E182">
        <f t="shared" si="11"/>
        <v>182</v>
      </c>
      <c r="F182" s="3">
        <v>75000</v>
      </c>
      <c r="G182">
        <f t="shared" si="10"/>
        <v>-0.47060478304870862</v>
      </c>
    </row>
    <row r="183" spans="1:7">
      <c r="A183" s="3">
        <v>146337</v>
      </c>
      <c r="D183">
        <f t="shared" si="9"/>
        <v>-1.2286069212987565</v>
      </c>
      <c r="E183">
        <f t="shared" si="11"/>
        <v>183</v>
      </c>
      <c r="F183" s="3">
        <v>75000</v>
      </c>
      <c r="G183">
        <f t="shared" si="10"/>
        <v>-0.47271953661021804</v>
      </c>
    </row>
    <row r="184" spans="1:7">
      <c r="A184" s="3">
        <v>2000000</v>
      </c>
      <c r="D184">
        <f t="shared" si="9"/>
        <v>-1.2254109576195977</v>
      </c>
      <c r="E184">
        <f t="shared" si="11"/>
        <v>184</v>
      </c>
      <c r="F184" s="3">
        <v>75000</v>
      </c>
      <c r="G184">
        <f t="shared" si="10"/>
        <v>-0.47359272302146277</v>
      </c>
    </row>
    <row r="185" spans="1:7">
      <c r="A185" s="3">
        <v>64518</v>
      </c>
      <c r="D185">
        <f t="shared" si="9"/>
        <v>-1.2222274617323516</v>
      </c>
      <c r="E185">
        <f t="shared" si="11"/>
        <v>185</v>
      </c>
      <c r="F185" s="3">
        <v>75000</v>
      </c>
      <c r="G185">
        <f t="shared" si="10"/>
        <v>-0.47190273795811799</v>
      </c>
    </row>
    <row r="186" spans="1:7">
      <c r="A186" s="3">
        <v>933529</v>
      </c>
      <c r="D186">
        <f t="shared" si="9"/>
        <v>-1.2190563047244505</v>
      </c>
      <c r="E186">
        <f t="shared" si="11"/>
        <v>186</v>
      </c>
      <c r="F186" s="3">
        <v>75000</v>
      </c>
      <c r="G186">
        <f t="shared" si="10"/>
        <v>-0.47446047637523509</v>
      </c>
    </row>
    <row r="187" spans="1:7">
      <c r="A187" s="3">
        <v>750000</v>
      </c>
      <c r="D187">
        <f t="shared" si="9"/>
        <v>-1.2158973596719094</v>
      </c>
      <c r="E187">
        <f t="shared" si="11"/>
        <v>187</v>
      </c>
      <c r="F187" s="3">
        <v>75000</v>
      </c>
      <c r="G187">
        <f t="shared" si="10"/>
        <v>-0.4729817069307729</v>
      </c>
    </row>
    <row r="188" spans="1:7">
      <c r="A188" s="3">
        <v>100000</v>
      </c>
      <c r="D188">
        <f t="shared" si="9"/>
        <v>-1.2127505015980071</v>
      </c>
      <c r="E188">
        <f t="shared" si="11"/>
        <v>188</v>
      </c>
      <c r="F188" s="3">
        <v>75000</v>
      </c>
      <c r="G188">
        <f t="shared" si="10"/>
        <v>-0.47529548043167585</v>
      </c>
    </row>
    <row r="189" spans="1:7">
      <c r="A189" s="3">
        <v>99080</v>
      </c>
      <c r="D189">
        <f t="shared" si="9"/>
        <v>-1.2096156074330464</v>
      </c>
      <c r="E189">
        <f t="shared" si="11"/>
        <v>189</v>
      </c>
      <c r="F189" s="3">
        <v>75000</v>
      </c>
      <c r="G189">
        <f t="shared" si="10"/>
        <v>-0.4763766518655434</v>
      </c>
    </row>
    <row r="190" spans="1:7">
      <c r="A190" s="3">
        <v>50388</v>
      </c>
      <c r="D190">
        <f t="shared" si="9"/>
        <v>-1.2064925559751478</v>
      </c>
      <c r="E190">
        <f t="shared" si="11"/>
        <v>190</v>
      </c>
      <c r="F190" s="3">
        <v>75000</v>
      </c>
      <c r="G190">
        <f t="shared" si="10"/>
        <v>-0.47889413757571431</v>
      </c>
    </row>
    <row r="191" spans="1:7">
      <c r="A191" s="3">
        <v>249994</v>
      </c>
      <c r="D191">
        <f t="shared" si="9"/>
        <v>-1.2033812278520546</v>
      </c>
      <c r="E191">
        <f t="shared" si="11"/>
        <v>191</v>
      </c>
      <c r="F191" s="3">
        <v>75000</v>
      </c>
      <c r="G191">
        <f t="shared" si="10"/>
        <v>-0.47908610891756065</v>
      </c>
    </row>
    <row r="192" spans="1:7">
      <c r="A192" s="3">
        <v>14670</v>
      </c>
      <c r="D192">
        <f t="shared" si="9"/>
        <v>-1.2002815054839242</v>
      </c>
      <c r="E192">
        <f t="shared" si="11"/>
        <v>192</v>
      </c>
      <c r="F192" s="3">
        <v>75000</v>
      </c>
      <c r="G192">
        <f t="shared" si="10"/>
        <v>-0.48119573644435837</v>
      </c>
    </row>
    <row r="193" spans="1:7">
      <c r="A193" s="3">
        <v>75000</v>
      </c>
      <c r="D193">
        <f t="shared" ref="D193:D256" si="12">NORMSINV((E193-0.5)/C$12)</f>
        <v>-1.1971932730470465</v>
      </c>
      <c r="E193">
        <f t="shared" si="11"/>
        <v>193</v>
      </c>
      <c r="F193" s="3">
        <v>75000</v>
      </c>
      <c r="G193">
        <f t="shared" ref="G193:G256" si="13">IF(ISERROR((2*E193 -1)/C$12*(LN(NORMDIST(F193,C$6,C$8,TRUE))+LN(1-NORMDIST(INDEX(F:F,C$12-E193+1,,1),C$6,C$8,TRUE)))),"",(2*E193 -1)/C$12*(LN(NORMDIST(F193,C$6,C$8,TRUE))+LN(1-NORMDIST(INDEX(F:F,C$12-E193+1,,1),C$6,C$8,TRUE))))</f>
        <v>-0.48272758320792025</v>
      </c>
    </row>
    <row r="194" spans="1:7">
      <c r="A194" s="3">
        <v>63300</v>
      </c>
      <c r="D194">
        <f t="shared" si="12"/>
        <v>-1.1941164164385063</v>
      </c>
      <c r="E194">
        <f t="shared" ref="E194:E257" si="14">E193+1</f>
        <v>194</v>
      </c>
      <c r="F194" s="3">
        <v>75000</v>
      </c>
      <c r="G194">
        <f t="shared" si="13"/>
        <v>-0.48517448291485016</v>
      </c>
    </row>
    <row r="195" spans="1:7">
      <c r="A195" s="3">
        <v>82800</v>
      </c>
      <c r="D195">
        <f t="shared" si="12"/>
        <v>-1.1910508232417159</v>
      </c>
      <c r="E195">
        <f t="shared" si="14"/>
        <v>195</v>
      </c>
      <c r="F195" s="3">
        <v>75000</v>
      </c>
      <c r="G195">
        <f t="shared" si="13"/>
        <v>-0.48768184458366071</v>
      </c>
    </row>
    <row r="196" spans="1:7">
      <c r="A196" s="3">
        <v>42000</v>
      </c>
      <c r="D196">
        <f t="shared" si="12"/>
        <v>-1.1879963826928213</v>
      </c>
      <c r="E196">
        <f t="shared" si="14"/>
        <v>196</v>
      </c>
      <c r="F196" s="3">
        <v>75000</v>
      </c>
      <c r="G196">
        <f t="shared" si="13"/>
        <v>-0.49018920625247131</v>
      </c>
    </row>
    <row r="197" spans="1:7">
      <c r="A197" s="3">
        <v>75000</v>
      </c>
      <c r="D197">
        <f t="shared" si="12"/>
        <v>-1.1849529856479439</v>
      </c>
      <c r="E197">
        <f t="shared" si="14"/>
        <v>197</v>
      </c>
      <c r="F197" s="3">
        <v>75820</v>
      </c>
      <c r="G197">
        <f t="shared" si="13"/>
        <v>-0.49265777160186486</v>
      </c>
    </row>
    <row r="198" spans="1:7">
      <c r="A198" s="3">
        <v>40000</v>
      </c>
      <c r="D198">
        <f t="shared" si="12"/>
        <v>-1.1819205245512336</v>
      </c>
      <c r="E198">
        <f t="shared" si="14"/>
        <v>198</v>
      </c>
      <c r="F198" s="3">
        <v>75970</v>
      </c>
      <c r="G198">
        <f t="shared" si="13"/>
        <v>-0.49515780328555864</v>
      </c>
    </row>
    <row r="199" spans="1:7">
      <c r="A199" s="3">
        <v>40000</v>
      </c>
      <c r="D199">
        <f t="shared" si="12"/>
        <v>-1.1788988934037175</v>
      </c>
      <c r="E199">
        <f t="shared" si="14"/>
        <v>199</v>
      </c>
      <c r="F199" s="3">
        <v>77367</v>
      </c>
      <c r="G199">
        <f t="shared" si="13"/>
        <v>-0.49759817406375606</v>
      </c>
    </row>
    <row r="200" spans="1:7">
      <c r="A200" s="3">
        <v>17240</v>
      </c>
      <c r="D200">
        <f t="shared" si="12"/>
        <v>-1.1758879877328989</v>
      </c>
      <c r="E200">
        <f t="shared" si="14"/>
        <v>200</v>
      </c>
      <c r="F200" s="3">
        <v>78200</v>
      </c>
      <c r="G200">
        <f t="shared" si="13"/>
        <v>-0.50006496530117373</v>
      </c>
    </row>
    <row r="201" spans="1:7">
      <c r="A201" s="3">
        <v>40000</v>
      </c>
      <c r="D201">
        <f t="shared" si="12"/>
        <v>-1.1728877045631176</v>
      </c>
      <c r="E201">
        <f t="shared" si="14"/>
        <v>201</v>
      </c>
      <c r="F201" s="3">
        <v>79115</v>
      </c>
      <c r="G201">
        <f t="shared" si="13"/>
        <v>-0.50252740324742506</v>
      </c>
    </row>
    <row r="202" spans="1:7">
      <c r="A202" s="3">
        <v>400000</v>
      </c>
      <c r="D202">
        <f t="shared" si="12"/>
        <v>-1.1698979423866172</v>
      </c>
      <c r="E202">
        <f t="shared" si="14"/>
        <v>202</v>
      </c>
      <c r="F202" s="3">
        <v>80000</v>
      </c>
      <c r="G202">
        <f t="shared" si="13"/>
        <v>-0.50499086072296329</v>
      </c>
    </row>
    <row r="203" spans="1:7">
      <c r="A203" s="3">
        <v>998150</v>
      </c>
      <c r="D203">
        <f t="shared" si="12"/>
        <v>-1.1669186011353176</v>
      </c>
      <c r="E203">
        <f t="shared" si="14"/>
        <v>203</v>
      </c>
      <c r="F203" s="3">
        <v>80000</v>
      </c>
      <c r="G203">
        <f t="shared" si="13"/>
        <v>-0.50745306189089689</v>
      </c>
    </row>
    <row r="204" spans="1:7">
      <c r="A204" s="3">
        <v>25000</v>
      </c>
      <c r="D204">
        <f t="shared" si="12"/>
        <v>-1.163949582153265</v>
      </c>
      <c r="E204">
        <f t="shared" si="14"/>
        <v>204</v>
      </c>
      <c r="F204" s="3">
        <v>80000</v>
      </c>
      <c r="G204">
        <f t="shared" si="13"/>
        <v>-0.50993400861762761</v>
      </c>
    </row>
    <row r="205" spans="1:7">
      <c r="A205" s="3">
        <v>685000</v>
      </c>
      <c r="D205">
        <f t="shared" si="12"/>
        <v>-1.1609907881697459</v>
      </c>
      <c r="E205">
        <f t="shared" si="14"/>
        <v>205</v>
      </c>
      <c r="F205" s="3">
        <v>80426</v>
      </c>
      <c r="G205">
        <f t="shared" si="13"/>
        <v>-0.51026032902238905</v>
      </c>
    </row>
    <row r="206" spans="1:7">
      <c r="A206" s="3">
        <v>75000</v>
      </c>
      <c r="D206">
        <f t="shared" si="12"/>
        <v>-1.158042123273038</v>
      </c>
      <c r="E206">
        <f t="shared" si="14"/>
        <v>206</v>
      </c>
      <c r="F206" s="3">
        <v>81000</v>
      </c>
      <c r="G206">
        <f t="shared" si="13"/>
        <v>-0.51244581833339475</v>
      </c>
    </row>
    <row r="207" spans="1:7">
      <c r="A207" s="3">
        <v>74871</v>
      </c>
      <c r="D207">
        <f t="shared" si="12"/>
        <v>-1.1551034928847856</v>
      </c>
      <c r="E207">
        <f t="shared" si="14"/>
        <v>207</v>
      </c>
      <c r="F207" s="3">
        <v>82500</v>
      </c>
      <c r="G207">
        <f t="shared" si="13"/>
        <v>-0.51483827036434504</v>
      </c>
    </row>
    <row r="208" spans="1:7">
      <c r="A208" s="3">
        <v>14657</v>
      </c>
      <c r="D208">
        <f t="shared" si="12"/>
        <v>-1.1521748037349775</v>
      </c>
      <c r="E208">
        <f t="shared" si="14"/>
        <v>208</v>
      </c>
      <c r="F208" s="3">
        <v>82800</v>
      </c>
      <c r="G208">
        <f t="shared" si="13"/>
        <v>-0.51578343553362016</v>
      </c>
    </row>
    <row r="209" spans="1:7">
      <c r="A209" s="3">
        <v>61929</v>
      </c>
      <c r="D209">
        <f t="shared" si="12"/>
        <v>-1.1492559638375182</v>
      </c>
      <c r="E209">
        <f t="shared" si="14"/>
        <v>209</v>
      </c>
      <c r="F209" s="3">
        <v>85000</v>
      </c>
      <c r="G209">
        <f t="shared" si="13"/>
        <v>-0.51624245934079427</v>
      </c>
    </row>
    <row r="210" spans="1:7">
      <c r="A210" s="3">
        <v>48907</v>
      </c>
      <c r="D210">
        <f t="shared" si="12"/>
        <v>-1.1463468824663643</v>
      </c>
      <c r="E210">
        <f t="shared" si="14"/>
        <v>210</v>
      </c>
      <c r="F210" s="3">
        <v>85000</v>
      </c>
      <c r="G210">
        <f t="shared" si="13"/>
        <v>-0.51851736725773523</v>
      </c>
    </row>
    <row r="211" spans="1:7">
      <c r="A211" s="3">
        <v>150000</v>
      </c>
      <c r="D211">
        <f t="shared" si="12"/>
        <v>-1.1434474701322175</v>
      </c>
      <c r="E211">
        <f t="shared" si="14"/>
        <v>211</v>
      </c>
      <c r="F211" s="3">
        <v>86000</v>
      </c>
      <c r="G211">
        <f t="shared" si="13"/>
        <v>-0.51587775917839307</v>
      </c>
    </row>
    <row r="212" spans="1:7">
      <c r="A212" s="3">
        <v>150000</v>
      </c>
      <c r="D212">
        <f t="shared" si="12"/>
        <v>-1.1405576385597622</v>
      </c>
      <c r="E212">
        <f t="shared" si="14"/>
        <v>212</v>
      </c>
      <c r="F212" s="3">
        <v>87028</v>
      </c>
      <c r="G212">
        <f t="shared" si="13"/>
        <v>-0.51803287445411339</v>
      </c>
    </row>
    <row r="213" spans="1:7">
      <c r="A213" s="3">
        <v>942527</v>
      </c>
      <c r="D213">
        <f t="shared" si="12"/>
        <v>-1.1376773006654215</v>
      </c>
      <c r="E213">
        <f t="shared" si="14"/>
        <v>213</v>
      </c>
      <c r="F213" s="3">
        <v>88000</v>
      </c>
      <c r="G213">
        <f t="shared" si="13"/>
        <v>-0.52042803371642798</v>
      </c>
    </row>
    <row r="214" spans="1:7">
      <c r="A214" s="3">
        <v>208950</v>
      </c>
      <c r="D214">
        <f t="shared" si="12"/>
        <v>-1.1348063705356242</v>
      </c>
      <c r="E214">
        <f t="shared" si="14"/>
        <v>214</v>
      </c>
      <c r="F214" s="3">
        <v>90000</v>
      </c>
      <c r="G214">
        <f t="shared" si="13"/>
        <v>-0.52263417069918505</v>
      </c>
    </row>
    <row r="215" spans="1:7">
      <c r="A215" s="3">
        <v>879000</v>
      </c>
      <c r="D215">
        <f t="shared" si="12"/>
        <v>-1.131944763405573</v>
      </c>
      <c r="E215">
        <f t="shared" si="14"/>
        <v>215</v>
      </c>
      <c r="F215" s="3">
        <v>90000</v>
      </c>
      <c r="G215">
        <f t="shared" si="13"/>
        <v>-0.52486956165125809</v>
      </c>
    </row>
    <row r="216" spans="1:7">
      <c r="A216" s="3">
        <v>398704</v>
      </c>
      <c r="D216">
        <f t="shared" si="12"/>
        <v>-1.1290923956384928</v>
      </c>
      <c r="E216">
        <f t="shared" si="14"/>
        <v>216</v>
      </c>
      <c r="F216" s="3">
        <v>91200</v>
      </c>
      <c r="G216">
        <f t="shared" si="13"/>
        <v>-0.52596982384560897</v>
      </c>
    </row>
    <row r="217" spans="1:7">
      <c r="A217" s="3">
        <v>250000</v>
      </c>
      <c r="D217">
        <f t="shared" si="12"/>
        <v>-1.12624918470534</v>
      </c>
      <c r="E217">
        <f t="shared" si="14"/>
        <v>217</v>
      </c>
      <c r="F217" s="3">
        <v>91300</v>
      </c>
      <c r="G217">
        <f t="shared" si="13"/>
        <v>-0.52691025638304279</v>
      </c>
    </row>
    <row r="218" spans="1:7">
      <c r="A218" s="3">
        <v>211795</v>
      </c>
      <c r="D218">
        <f t="shared" si="12"/>
        <v>-1.123415049164985</v>
      </c>
      <c r="E218">
        <f t="shared" si="14"/>
        <v>218</v>
      </c>
      <c r="F218" s="3">
        <v>93000</v>
      </c>
      <c r="G218">
        <f t="shared" si="13"/>
        <v>-0.52538904796934882</v>
      </c>
    </row>
    <row r="219" spans="1:7">
      <c r="A219" s="3">
        <v>500000</v>
      </c>
      <c r="D219">
        <f t="shared" si="12"/>
        <v>-1.1205899086448254</v>
      </c>
      <c r="E219">
        <f t="shared" si="14"/>
        <v>219</v>
      </c>
      <c r="F219" s="3">
        <v>93452</v>
      </c>
      <c r="G219">
        <f t="shared" si="13"/>
        <v>-0.52740097254591822</v>
      </c>
    </row>
    <row r="220" spans="1:7">
      <c r="A220" s="3">
        <v>75000</v>
      </c>
      <c r="D220">
        <f t="shared" si="12"/>
        <v>-1.1177736838218368</v>
      </c>
      <c r="E220">
        <f t="shared" si="14"/>
        <v>220</v>
      </c>
      <c r="F220" s="3">
        <v>94500</v>
      </c>
      <c r="G220">
        <f t="shared" si="13"/>
        <v>-0.52887561044250408</v>
      </c>
    </row>
    <row r="221" spans="1:7">
      <c r="A221" s="3">
        <v>10000</v>
      </c>
      <c r="D221">
        <f t="shared" si="12"/>
        <v>-1.1149662964040439</v>
      </c>
      <c r="E221">
        <f t="shared" si="14"/>
        <v>221</v>
      </c>
      <c r="F221" s="3">
        <v>96000</v>
      </c>
      <c r="G221">
        <f t="shared" si="13"/>
        <v>-0.53107766766918885</v>
      </c>
    </row>
    <row r="222" spans="1:7">
      <c r="A222" s="3">
        <v>50000</v>
      </c>
      <c r="D222">
        <f t="shared" si="12"/>
        <v>-1.1121676691123998</v>
      </c>
      <c r="E222">
        <f t="shared" si="14"/>
        <v>222</v>
      </c>
      <c r="F222" s="3">
        <v>98223</v>
      </c>
      <c r="G222">
        <f t="shared" si="13"/>
        <v>-0.53267749805850706</v>
      </c>
    </row>
    <row r="223" spans="1:7">
      <c r="A223" s="3">
        <v>249826</v>
      </c>
      <c r="D223">
        <f t="shared" si="12"/>
        <v>-1.1093777256630677</v>
      </c>
      <c r="E223">
        <f t="shared" si="14"/>
        <v>223</v>
      </c>
      <c r="F223" s="3">
        <v>99080</v>
      </c>
      <c r="G223">
        <f t="shared" si="13"/>
        <v>-0.53503659125178105</v>
      </c>
    </row>
    <row r="224" spans="1:7">
      <c r="A224" s="3">
        <v>152513</v>
      </c>
      <c r="D224">
        <f t="shared" si="12"/>
        <v>-1.1065963907500875</v>
      </c>
      <c r="E224">
        <f t="shared" si="14"/>
        <v>224</v>
      </c>
      <c r="F224" s="3">
        <v>99400</v>
      </c>
      <c r="G224">
        <f t="shared" si="13"/>
        <v>-0.53716419091712508</v>
      </c>
    </row>
    <row r="225" spans="1:7">
      <c r="A225" s="3">
        <v>39600</v>
      </c>
      <c r="D225">
        <f t="shared" si="12"/>
        <v>-1.103823590028419</v>
      </c>
      <c r="E225">
        <f t="shared" si="14"/>
        <v>225</v>
      </c>
      <c r="F225" s="3">
        <v>99500</v>
      </c>
      <c r="G225">
        <f t="shared" si="13"/>
        <v>-0.53869339957881501</v>
      </c>
    </row>
    <row r="226" spans="1:7">
      <c r="A226" s="3">
        <v>13763544</v>
      </c>
      <c r="D226">
        <f t="shared" si="12"/>
        <v>-1.1010592500973586</v>
      </c>
      <c r="E226">
        <f t="shared" si="14"/>
        <v>226</v>
      </c>
      <c r="F226" s="3">
        <v>99858</v>
      </c>
      <c r="G226">
        <f t="shared" si="13"/>
        <v>-0.53940480013017522</v>
      </c>
    </row>
    <row r="227" spans="1:7">
      <c r="A227" s="3">
        <v>115000</v>
      </c>
      <c r="D227">
        <f t="shared" si="12"/>
        <v>-1.0983032984843091</v>
      </c>
      <c r="E227">
        <f t="shared" si="14"/>
        <v>227</v>
      </c>
      <c r="F227" s="3">
        <v>99902</v>
      </c>
      <c r="G227">
        <f t="shared" si="13"/>
        <v>-0.54062243799822096</v>
      </c>
    </row>
    <row r="228" spans="1:7">
      <c r="A228" s="3">
        <v>36540</v>
      </c>
      <c r="D228">
        <f t="shared" si="12"/>
        <v>-1.0955556636289021</v>
      </c>
      <c r="E228">
        <f t="shared" si="14"/>
        <v>228</v>
      </c>
      <c r="F228" s="3">
        <v>99964</v>
      </c>
      <c r="G228">
        <f t="shared" si="13"/>
        <v>-0.54275568939115948</v>
      </c>
    </row>
    <row r="229" spans="1:7">
      <c r="A229" s="3">
        <v>250249</v>
      </c>
      <c r="D229">
        <f t="shared" si="12"/>
        <v>-1.0928162748674588</v>
      </c>
      <c r="E229">
        <f t="shared" si="14"/>
        <v>229</v>
      </c>
      <c r="F229" s="3">
        <v>99998</v>
      </c>
      <c r="G229">
        <f t="shared" si="13"/>
        <v>-0.54410438720693566</v>
      </c>
    </row>
    <row r="230" spans="1:7">
      <c r="A230" s="3">
        <v>7000000</v>
      </c>
      <c r="D230">
        <f t="shared" si="12"/>
        <v>-1.0900850624177822</v>
      </c>
      <c r="E230">
        <f t="shared" si="14"/>
        <v>230</v>
      </c>
      <c r="F230" s="3">
        <v>99999</v>
      </c>
      <c r="G230">
        <f t="shared" si="13"/>
        <v>-0.54643968834454204</v>
      </c>
    </row>
    <row r="231" spans="1:7">
      <c r="A231" s="3">
        <v>250000</v>
      </c>
      <c r="D231">
        <f t="shared" si="12"/>
        <v>-1.0873619573642752</v>
      </c>
      <c r="E231">
        <f t="shared" si="14"/>
        <v>231</v>
      </c>
      <c r="F231" s="3">
        <v>100000</v>
      </c>
      <c r="G231">
        <f t="shared" si="13"/>
        <v>-0.54882063384592472</v>
      </c>
    </row>
    <row r="232" spans="1:7">
      <c r="A232" s="3">
        <v>249505</v>
      </c>
      <c r="D232">
        <f t="shared" si="12"/>
        <v>-1.0846468916433667</v>
      </c>
      <c r="E232">
        <f t="shared" si="14"/>
        <v>232</v>
      </c>
      <c r="F232" s="3">
        <v>100000</v>
      </c>
      <c r="G232">
        <f t="shared" si="13"/>
        <v>-0.55120163442660108</v>
      </c>
    </row>
    <row r="233" spans="1:7">
      <c r="A233" s="3">
        <v>249396</v>
      </c>
      <c r="D233">
        <f t="shared" si="12"/>
        <v>-1.0819397980292538</v>
      </c>
      <c r="E233">
        <f t="shared" si="14"/>
        <v>233</v>
      </c>
      <c r="F233" s="3">
        <v>100000</v>
      </c>
      <c r="G233">
        <f t="shared" si="13"/>
        <v>-0.5535217464381148</v>
      </c>
    </row>
    <row r="234" spans="1:7">
      <c r="A234" s="3">
        <v>50527</v>
      </c>
      <c r="D234">
        <f t="shared" si="12"/>
        <v>-1.0792406101199343</v>
      </c>
      <c r="E234">
        <f t="shared" si="14"/>
        <v>234</v>
      </c>
      <c r="F234" s="3">
        <v>100000</v>
      </c>
      <c r="G234">
        <f t="shared" si="13"/>
        <v>-0.55527222440505997</v>
      </c>
    </row>
    <row r="235" spans="1:7">
      <c r="A235" s="3">
        <v>241747</v>
      </c>
      <c r="D235">
        <f t="shared" si="12"/>
        <v>-1.0765492623235351</v>
      </c>
      <c r="E235">
        <f t="shared" si="14"/>
        <v>235</v>
      </c>
      <c r="F235" s="3">
        <v>100000</v>
      </c>
      <c r="G235">
        <f t="shared" si="13"/>
        <v>-0.55705284722174142</v>
      </c>
    </row>
    <row r="236" spans="1:7">
      <c r="A236" s="3">
        <v>248343</v>
      </c>
      <c r="D236">
        <f t="shared" si="12"/>
        <v>-1.0738656898449248</v>
      </c>
      <c r="E236">
        <f t="shared" si="14"/>
        <v>236</v>
      </c>
      <c r="F236" s="3">
        <v>100000</v>
      </c>
      <c r="G236">
        <f t="shared" si="13"/>
        <v>-0.55897526300360389</v>
      </c>
    </row>
    <row r="237" spans="1:7">
      <c r="A237" s="3">
        <v>3200000</v>
      </c>
      <c r="D237">
        <f t="shared" si="12"/>
        <v>-1.071189828672602</v>
      </c>
      <c r="E237">
        <f t="shared" si="14"/>
        <v>237</v>
      </c>
      <c r="F237" s="3">
        <v>100000</v>
      </c>
      <c r="G237">
        <f t="shared" si="13"/>
        <v>-0.55912469386828867</v>
      </c>
    </row>
    <row r="238" spans="1:7">
      <c r="A238" s="3">
        <v>12000000</v>
      </c>
      <c r="D238">
        <f t="shared" si="12"/>
        <v>-1.0685216155658548</v>
      </c>
      <c r="E238">
        <f t="shared" si="14"/>
        <v>238</v>
      </c>
      <c r="F238" s="3">
        <v>100000</v>
      </c>
      <c r="G238">
        <f t="shared" si="13"/>
        <v>-0.56148885747872535</v>
      </c>
    </row>
    <row r="239" spans="1:7">
      <c r="A239" s="3">
        <v>249113</v>
      </c>
      <c r="D239">
        <f t="shared" si="12"/>
        <v>-1.0658609880421801</v>
      </c>
      <c r="E239">
        <f t="shared" si="14"/>
        <v>239</v>
      </c>
      <c r="F239" s="3">
        <v>100000</v>
      </c>
      <c r="G239">
        <f t="shared" si="13"/>
        <v>-0.5613080554748161</v>
      </c>
    </row>
    <row r="240" spans="1:7">
      <c r="A240" s="3">
        <v>499375</v>
      </c>
      <c r="D240">
        <f t="shared" si="12"/>
        <v>-1.0632078843649668</v>
      </c>
      <c r="E240">
        <f t="shared" si="14"/>
        <v>240</v>
      </c>
      <c r="F240" s="3">
        <v>100000</v>
      </c>
      <c r="G240">
        <f t="shared" si="13"/>
        <v>-0.56251702507857282</v>
      </c>
    </row>
    <row r="241" spans="1:7">
      <c r="A241" s="3">
        <v>500000</v>
      </c>
      <c r="D241">
        <f t="shared" si="12"/>
        <v>-1.0605622435314261</v>
      </c>
      <c r="E241">
        <f t="shared" si="14"/>
        <v>241</v>
      </c>
      <c r="F241" s="3">
        <v>100000</v>
      </c>
      <c r="G241">
        <f t="shared" si="13"/>
        <v>-0.56427283742324563</v>
      </c>
    </row>
    <row r="242" spans="1:7">
      <c r="A242" s="3">
        <v>750000</v>
      </c>
      <c r="D242">
        <f t="shared" si="12"/>
        <v>-1.0579240052607606</v>
      </c>
      <c r="E242">
        <f t="shared" si="14"/>
        <v>242</v>
      </c>
      <c r="F242" s="3">
        <v>100000</v>
      </c>
      <c r="G242">
        <f t="shared" si="13"/>
        <v>-0.56528820157406967</v>
      </c>
    </row>
    <row r="243" spans="1:7">
      <c r="A243" s="3">
        <v>247465</v>
      </c>
      <c r="D243">
        <f t="shared" si="12"/>
        <v>-1.0552931099825853</v>
      </c>
      <c r="E243">
        <f t="shared" si="14"/>
        <v>243</v>
      </c>
      <c r="F243" s="3">
        <v>100000</v>
      </c>
      <c r="G243">
        <f t="shared" si="13"/>
        <v>-0.5659848499294573</v>
      </c>
    </row>
    <row r="244" spans="1:7">
      <c r="A244" s="3">
        <v>250000</v>
      </c>
      <c r="D244">
        <f t="shared" si="12"/>
        <v>-1.0526694988255676</v>
      </c>
      <c r="E244">
        <f t="shared" si="14"/>
        <v>244</v>
      </c>
      <c r="F244" s="3">
        <v>100000</v>
      </c>
      <c r="G244">
        <f t="shared" si="13"/>
        <v>-0.56668659379180142</v>
      </c>
    </row>
    <row r="245" spans="1:7">
      <c r="A245" s="3">
        <v>248760</v>
      </c>
      <c r="D245">
        <f t="shared" si="12"/>
        <v>-1.0500531136063029</v>
      </c>
      <c r="E245">
        <f t="shared" si="14"/>
        <v>245</v>
      </c>
      <c r="F245" s="3">
        <v>100000</v>
      </c>
      <c r="G245">
        <f t="shared" si="13"/>
        <v>-0.56898446280288406</v>
      </c>
    </row>
    <row r="246" spans="1:7">
      <c r="A246" s="3">
        <v>239796</v>
      </c>
      <c r="D246">
        <f t="shared" si="12"/>
        <v>-1.047443896818411</v>
      </c>
      <c r="E246">
        <f t="shared" si="14"/>
        <v>246</v>
      </c>
      <c r="F246" s="3">
        <v>100000</v>
      </c>
      <c r="G246">
        <f t="shared" si="13"/>
        <v>-0.57047740654917412</v>
      </c>
    </row>
    <row r="247" spans="1:7">
      <c r="A247" s="3">
        <v>244733</v>
      </c>
      <c r="D247">
        <f t="shared" si="12"/>
        <v>-1.0448417916218431</v>
      </c>
      <c r="E247">
        <f t="shared" si="14"/>
        <v>247</v>
      </c>
      <c r="F247" s="3">
        <v>100000</v>
      </c>
      <c r="G247">
        <f t="shared" si="13"/>
        <v>-0.57244608830841426</v>
      </c>
    </row>
    <row r="248" spans="1:7">
      <c r="A248" s="3">
        <v>200000</v>
      </c>
      <c r="D248">
        <f t="shared" si="12"/>
        <v>-1.042246741832408</v>
      </c>
      <c r="E248">
        <f t="shared" si="14"/>
        <v>248</v>
      </c>
      <c r="F248" s="3">
        <v>100000</v>
      </c>
      <c r="G248">
        <f t="shared" si="13"/>
        <v>-0.57402173184725191</v>
      </c>
    </row>
    <row r="249" spans="1:7">
      <c r="A249" s="3">
        <v>231846</v>
      </c>
      <c r="D249">
        <f t="shared" si="12"/>
        <v>-1.0396586919115069</v>
      </c>
      <c r="E249">
        <f t="shared" si="14"/>
        <v>249</v>
      </c>
      <c r="F249" s="3">
        <v>100000</v>
      </c>
      <c r="G249">
        <f t="shared" si="13"/>
        <v>-0.57543228565823279</v>
      </c>
    </row>
    <row r="250" spans="1:7">
      <c r="A250" s="3">
        <v>249808</v>
      </c>
      <c r="D250">
        <f t="shared" si="12"/>
        <v>-1.0370775869560458</v>
      </c>
      <c r="E250">
        <f t="shared" si="14"/>
        <v>250</v>
      </c>
      <c r="F250" s="3">
        <v>100000</v>
      </c>
      <c r="G250">
        <f t="shared" si="13"/>
        <v>-0.57721453972020564</v>
      </c>
    </row>
    <row r="251" spans="1:7">
      <c r="A251" s="3">
        <v>249471</v>
      </c>
      <c r="D251">
        <f t="shared" si="12"/>
        <v>-1.0345033726885946</v>
      </c>
      <c r="E251">
        <f t="shared" si="14"/>
        <v>251</v>
      </c>
      <c r="F251" s="3">
        <v>100000</v>
      </c>
      <c r="G251">
        <f t="shared" si="13"/>
        <v>-0.57929686659139401</v>
      </c>
    </row>
    <row r="252" spans="1:7">
      <c r="A252" s="3">
        <v>250000</v>
      </c>
      <c r="D252">
        <f t="shared" si="12"/>
        <v>-1.0319359954476521</v>
      </c>
      <c r="E252">
        <f t="shared" si="14"/>
        <v>252</v>
      </c>
      <c r="F252" s="3">
        <v>100000</v>
      </c>
      <c r="G252">
        <f t="shared" si="13"/>
        <v>-0.58160920411244865</v>
      </c>
    </row>
    <row r="253" spans="1:7">
      <c r="A253" s="3">
        <v>249482</v>
      </c>
      <c r="D253">
        <f t="shared" si="12"/>
        <v>-1.0293754021782255</v>
      </c>
      <c r="E253">
        <f t="shared" si="14"/>
        <v>253</v>
      </c>
      <c r="F253" s="3">
        <v>100000</v>
      </c>
      <c r="G253">
        <f t="shared" si="13"/>
        <v>-0.5839217655602118</v>
      </c>
    </row>
    <row r="254" spans="1:7">
      <c r="A254" s="3">
        <v>250000</v>
      </c>
      <c r="D254">
        <f t="shared" si="12"/>
        <v>-1.0268215404224506</v>
      </c>
      <c r="E254">
        <f t="shared" si="14"/>
        <v>254</v>
      </c>
      <c r="F254" s="3">
        <v>100000</v>
      </c>
      <c r="G254">
        <f t="shared" si="13"/>
        <v>-0.58611713054531367</v>
      </c>
    </row>
    <row r="255" spans="1:7">
      <c r="A255" s="3">
        <v>3000695</v>
      </c>
      <c r="D255">
        <f t="shared" si="12"/>
        <v>-1.0242743583105087</v>
      </c>
      <c r="E255">
        <f t="shared" si="14"/>
        <v>255</v>
      </c>
      <c r="F255" s="3">
        <v>100000</v>
      </c>
      <c r="G255">
        <f t="shared" si="13"/>
        <v>-0.58780816901941668</v>
      </c>
    </row>
    <row r="256" spans="1:7">
      <c r="A256" s="3">
        <v>100000</v>
      </c>
      <c r="D256">
        <f t="shared" si="12"/>
        <v>-1.0217338045516415</v>
      </c>
      <c r="E256">
        <f t="shared" si="14"/>
        <v>256</v>
      </c>
      <c r="F256" s="3">
        <v>100000</v>
      </c>
      <c r="G256">
        <f t="shared" si="13"/>
        <v>-0.58968277399580626</v>
      </c>
    </row>
    <row r="257" spans="1:7">
      <c r="A257" s="3">
        <v>99500</v>
      </c>
      <c r="D257">
        <f t="shared" ref="D257:D320" si="15">NORMSINV((E257-0.5)/C$12)</f>
        <v>-1.0191998284253914</v>
      </c>
      <c r="E257">
        <f t="shared" si="14"/>
        <v>257</v>
      </c>
      <c r="F257" s="3">
        <v>100000</v>
      </c>
      <c r="G257">
        <f t="shared" ref="G257:G320" si="16">IF(ISERROR((2*E257 -1)/C$12*(LN(NORMDIST(F257,C$6,C$8,TRUE))+LN(1-NORMDIST(INDEX(F:F,C$12-E257+1,,1),C$6,C$8,TRUE)))),"",(2*E257 -1)/C$12*(LN(NORMDIST(F257,C$6,C$8,TRUE))+LN(1-NORMDIST(INDEX(F:F,C$12-E257+1,,1),C$6,C$8,TRUE))))</f>
        <v>-0.58861148709773181</v>
      </c>
    </row>
    <row r="258" spans="1:7">
      <c r="A258" s="3">
        <v>249939</v>
      </c>
      <c r="D258">
        <f t="shared" si="15"/>
        <v>-1.0166723797729544</v>
      </c>
      <c r="E258">
        <f t="shared" ref="E258:E321" si="17">E257+1</f>
        <v>258</v>
      </c>
      <c r="F258" s="3">
        <v>100000</v>
      </c>
      <c r="G258">
        <f t="shared" si="16"/>
        <v>-0.59060679331437338</v>
      </c>
    </row>
    <row r="259" spans="1:7">
      <c r="A259" s="3">
        <v>10500</v>
      </c>
      <c r="D259">
        <f t="shared" si="15"/>
        <v>-1.0141514089887389</v>
      </c>
      <c r="E259">
        <f t="shared" si="17"/>
        <v>259</v>
      </c>
      <c r="F259" s="3">
        <v>100000</v>
      </c>
      <c r="G259">
        <f t="shared" si="16"/>
        <v>-0.59180896733295085</v>
      </c>
    </row>
    <row r="260" spans="1:7">
      <c r="A260" s="3">
        <v>71166</v>
      </c>
      <c r="D260">
        <f t="shared" si="15"/>
        <v>-1.0116368670120759</v>
      </c>
      <c r="E260">
        <f t="shared" si="17"/>
        <v>260</v>
      </c>
      <c r="F260" s="3">
        <v>100000</v>
      </c>
      <c r="G260">
        <f t="shared" si="16"/>
        <v>-0.59357020529627924</v>
      </c>
    </row>
    <row r="261" spans="1:7">
      <c r="A261" s="3">
        <v>259895</v>
      </c>
      <c r="D261">
        <f t="shared" si="15"/>
        <v>-1.0091287053190587</v>
      </c>
      <c r="E261">
        <f t="shared" si="17"/>
        <v>261</v>
      </c>
      <c r="F261" s="3">
        <v>100000</v>
      </c>
      <c r="G261">
        <f t="shared" si="16"/>
        <v>-0.59548255437800146</v>
      </c>
    </row>
    <row r="262" spans="1:7">
      <c r="A262" s="3">
        <v>557168</v>
      </c>
      <c r="D262">
        <f t="shared" si="15"/>
        <v>-1.0066268759145829</v>
      </c>
      <c r="E262">
        <f t="shared" si="17"/>
        <v>262</v>
      </c>
      <c r="F262" s="3">
        <v>100000</v>
      </c>
      <c r="G262">
        <f t="shared" si="16"/>
        <v>-0.59461354548313883</v>
      </c>
    </row>
    <row r="263" spans="1:7">
      <c r="A263" s="3">
        <v>1700000</v>
      </c>
      <c r="D263">
        <f t="shared" si="15"/>
        <v>-1.0041313313244864</v>
      </c>
      <c r="E263">
        <f t="shared" si="17"/>
        <v>263</v>
      </c>
      <c r="F263" s="3">
        <v>100000</v>
      </c>
      <c r="G263">
        <f t="shared" si="16"/>
        <v>-0.59572514952652689</v>
      </c>
    </row>
    <row r="264" spans="1:7">
      <c r="A264" s="3">
        <v>250669</v>
      </c>
      <c r="D264">
        <f t="shared" si="15"/>
        <v>-1.0016420245878457</v>
      </c>
      <c r="E264">
        <f t="shared" si="17"/>
        <v>264</v>
      </c>
      <c r="F264" s="3">
        <v>100000</v>
      </c>
      <c r="G264">
        <f t="shared" si="16"/>
        <v>-0.59778432213688359</v>
      </c>
    </row>
    <row r="265" spans="1:7">
      <c r="A265" s="3">
        <v>989319</v>
      </c>
      <c r="D265">
        <f t="shared" si="15"/>
        <v>-0.99915890924945661</v>
      </c>
      <c r="E265">
        <f t="shared" si="17"/>
        <v>265</v>
      </c>
      <c r="F265" s="3">
        <v>100000</v>
      </c>
      <c r="G265">
        <f t="shared" si="16"/>
        <v>-0.6000224830671903</v>
      </c>
    </row>
    <row r="266" spans="1:7">
      <c r="A266" s="3">
        <v>10000000</v>
      </c>
      <c r="D266">
        <f t="shared" si="15"/>
        <v>-0.99668193935238725</v>
      </c>
      <c r="E266">
        <f t="shared" si="17"/>
        <v>266</v>
      </c>
      <c r="F266" s="3">
        <v>100000</v>
      </c>
      <c r="G266">
        <f t="shared" si="16"/>
        <v>-0.60228147764320894</v>
      </c>
    </row>
    <row r="267" spans="1:7">
      <c r="A267" s="3">
        <v>989929</v>
      </c>
      <c r="D267">
        <f t="shared" si="15"/>
        <v>-0.99421106943073312</v>
      </c>
      <c r="E267">
        <f t="shared" si="17"/>
        <v>267</v>
      </c>
      <c r="F267" s="3">
        <v>100000</v>
      </c>
      <c r="G267">
        <f t="shared" si="16"/>
        <v>-0.60454995778499132</v>
      </c>
    </row>
    <row r="268" spans="1:7">
      <c r="A268" s="3">
        <v>100000</v>
      </c>
      <c r="D268">
        <f t="shared" si="15"/>
        <v>-0.99174625450244003</v>
      </c>
      <c r="E268">
        <f t="shared" si="17"/>
        <v>268</v>
      </c>
      <c r="F268" s="3">
        <v>100000</v>
      </c>
      <c r="G268">
        <f t="shared" si="16"/>
        <v>-0.60681843792677348</v>
      </c>
    </row>
    <row r="269" spans="1:7">
      <c r="A269" s="3">
        <v>5197878</v>
      </c>
      <c r="D269">
        <f t="shared" si="15"/>
        <v>-0.9892874500623261</v>
      </c>
      <c r="E269">
        <f t="shared" si="17"/>
        <v>269</v>
      </c>
      <c r="F269" s="3">
        <v>100000</v>
      </c>
      <c r="G269">
        <f t="shared" si="16"/>
        <v>-0.60908691806855586</v>
      </c>
    </row>
    <row r="270" spans="1:7">
      <c r="A270" s="3">
        <v>3882600</v>
      </c>
      <c r="D270">
        <f t="shared" si="15"/>
        <v>-0.98683461207516265</v>
      </c>
      <c r="E270">
        <f t="shared" si="17"/>
        <v>270</v>
      </c>
      <c r="F270" s="3">
        <v>100000</v>
      </c>
      <c r="G270">
        <f t="shared" si="16"/>
        <v>-0.61135539821033824</v>
      </c>
    </row>
    <row r="271" spans="1:7">
      <c r="A271" s="3">
        <v>2446500</v>
      </c>
      <c r="D271">
        <f t="shared" si="15"/>
        <v>-0.98438769696893247</v>
      </c>
      <c r="E271">
        <f t="shared" si="17"/>
        <v>271</v>
      </c>
      <c r="F271" s="3">
        <v>100000</v>
      </c>
      <c r="G271">
        <f t="shared" si="16"/>
        <v>-0.61362387835212051</v>
      </c>
    </row>
    <row r="272" spans="1:7">
      <c r="A272" s="3">
        <v>5150000</v>
      </c>
      <c r="D272">
        <f t="shared" si="15"/>
        <v>-0.98194666162818378</v>
      </c>
      <c r="E272">
        <f t="shared" si="17"/>
        <v>272</v>
      </c>
      <c r="F272" s="3">
        <v>100000</v>
      </c>
      <c r="G272">
        <f t="shared" si="16"/>
        <v>-0.61589235849390289</v>
      </c>
    </row>
    <row r="273" spans="1:7">
      <c r="A273" s="3">
        <v>3743337</v>
      </c>
      <c r="D273">
        <f t="shared" si="15"/>
        <v>-0.97951146338751249</v>
      </c>
      <c r="E273">
        <f t="shared" si="17"/>
        <v>273</v>
      </c>
      <c r="F273" s="3">
        <v>100000</v>
      </c>
      <c r="G273">
        <f t="shared" si="16"/>
        <v>-0.61816083863568527</v>
      </c>
    </row>
    <row r="274" spans="1:7">
      <c r="A274" s="3">
        <v>200001</v>
      </c>
      <c r="D274">
        <f t="shared" si="15"/>
        <v>-0.97708206002514852</v>
      </c>
      <c r="E274">
        <f t="shared" si="17"/>
        <v>274</v>
      </c>
      <c r="F274" s="3">
        <v>100000</v>
      </c>
      <c r="G274">
        <f t="shared" si="16"/>
        <v>-0.62042931877746754</v>
      </c>
    </row>
    <row r="275" spans="1:7">
      <c r="A275" s="3">
        <v>5151110</v>
      </c>
      <c r="D275">
        <f t="shared" si="15"/>
        <v>-0.97465840975667828</v>
      </c>
      <c r="E275">
        <f t="shared" si="17"/>
        <v>275</v>
      </c>
      <c r="F275" s="3">
        <v>100000</v>
      </c>
      <c r="G275">
        <f t="shared" si="16"/>
        <v>-0.62269541248369842</v>
      </c>
    </row>
    <row r="276" spans="1:7">
      <c r="A276" s="3">
        <v>4000000</v>
      </c>
      <c r="D276">
        <f t="shared" si="15"/>
        <v>-0.97224047122885249</v>
      </c>
      <c r="E276">
        <f t="shared" si="17"/>
        <v>276</v>
      </c>
      <c r="F276" s="3">
        <v>100000</v>
      </c>
      <c r="G276">
        <f t="shared" si="16"/>
        <v>-0.62495011219919949</v>
      </c>
    </row>
    <row r="277" spans="1:7">
      <c r="A277" s="3">
        <v>25000</v>
      </c>
      <c r="D277">
        <f t="shared" si="15"/>
        <v>-0.96982820351352828</v>
      </c>
      <c r="E277">
        <f t="shared" si="17"/>
        <v>277</v>
      </c>
      <c r="F277" s="3">
        <v>100001</v>
      </c>
      <c r="G277">
        <f t="shared" si="16"/>
        <v>-0.62719995891204905</v>
      </c>
    </row>
    <row r="278" spans="1:7">
      <c r="A278" s="3">
        <v>1602380</v>
      </c>
      <c r="D278">
        <f t="shared" si="15"/>
        <v>-0.96742156610170071</v>
      </c>
      <c r="E278">
        <f t="shared" si="17"/>
        <v>278</v>
      </c>
      <c r="F278" s="3">
        <v>100001</v>
      </c>
      <c r="G278">
        <f t="shared" si="16"/>
        <v>-0.6294456982154909</v>
      </c>
    </row>
    <row r="279" spans="1:7">
      <c r="A279" s="3">
        <v>500000</v>
      </c>
      <c r="D279">
        <f t="shared" si="15"/>
        <v>-0.96502051889764573</v>
      </c>
      <c r="E279">
        <f t="shared" si="17"/>
        <v>279</v>
      </c>
      <c r="F279" s="3">
        <v>100007</v>
      </c>
      <c r="G279">
        <f t="shared" si="16"/>
        <v>-0.63111427117413099</v>
      </c>
    </row>
    <row r="280" spans="1:7">
      <c r="A280" s="3">
        <v>500000</v>
      </c>
      <c r="D280">
        <f t="shared" si="15"/>
        <v>-0.96262502221315993</v>
      </c>
      <c r="E280">
        <f t="shared" si="17"/>
        <v>280</v>
      </c>
      <c r="F280" s="3">
        <v>100034</v>
      </c>
      <c r="G280">
        <f t="shared" si="16"/>
        <v>-0.63221932074107012</v>
      </c>
    </row>
    <row r="281" spans="1:7">
      <c r="A281" s="3">
        <v>250000</v>
      </c>
      <c r="D281">
        <f t="shared" si="15"/>
        <v>-0.96023503676191924</v>
      </c>
      <c r="E281">
        <f t="shared" si="17"/>
        <v>281</v>
      </c>
      <c r="F281" s="3">
        <v>100098</v>
      </c>
      <c r="G281">
        <f t="shared" si="16"/>
        <v>-0.63441335980014124</v>
      </c>
    </row>
    <row r="282" spans="1:7">
      <c r="A282" s="3">
        <v>25000</v>
      </c>
      <c r="D282">
        <f t="shared" si="15"/>
        <v>-0.95785052365390744</v>
      </c>
      <c r="E282">
        <f t="shared" si="17"/>
        <v>282</v>
      </c>
      <c r="F282" s="3">
        <v>100239</v>
      </c>
      <c r="G282">
        <f t="shared" si="16"/>
        <v>-0.63663759782036833</v>
      </c>
    </row>
    <row r="283" spans="1:7">
      <c r="A283" s="3">
        <v>270000</v>
      </c>
      <c r="D283">
        <f t="shared" si="15"/>
        <v>-0.95547144438995635</v>
      </c>
      <c r="E283">
        <f t="shared" si="17"/>
        <v>283</v>
      </c>
      <c r="F283" s="3">
        <v>103000</v>
      </c>
      <c r="G283">
        <f t="shared" si="16"/>
        <v>-0.63761354174830309</v>
      </c>
    </row>
    <row r="284" spans="1:7">
      <c r="A284" s="3">
        <v>99964</v>
      </c>
      <c r="D284">
        <f t="shared" si="15"/>
        <v>-0.9530977608563892</v>
      </c>
      <c r="E284">
        <f t="shared" si="17"/>
        <v>284</v>
      </c>
      <c r="F284" s="3">
        <v>104000</v>
      </c>
      <c r="G284">
        <f t="shared" si="16"/>
        <v>-0.6397719794257154</v>
      </c>
    </row>
    <row r="285" spans="1:7">
      <c r="A285" s="3">
        <v>500000</v>
      </c>
      <c r="D285">
        <f t="shared" si="15"/>
        <v>-0.95072943531973986</v>
      </c>
      <c r="E285">
        <f t="shared" si="17"/>
        <v>285</v>
      </c>
      <c r="F285" s="3">
        <v>105000</v>
      </c>
      <c r="G285">
        <f t="shared" si="16"/>
        <v>-0.64134685376817924</v>
      </c>
    </row>
    <row r="286" spans="1:7">
      <c r="A286" s="3">
        <v>100000</v>
      </c>
      <c r="D286">
        <f t="shared" si="15"/>
        <v>-0.94836643042156565</v>
      </c>
      <c r="E286">
        <f t="shared" si="17"/>
        <v>286</v>
      </c>
      <c r="F286" s="3">
        <v>110000</v>
      </c>
      <c r="G286">
        <f t="shared" si="16"/>
        <v>-0.64295430150698496</v>
      </c>
    </row>
    <row r="287" spans="1:7">
      <c r="A287" s="3">
        <v>100000</v>
      </c>
      <c r="D287">
        <f t="shared" si="15"/>
        <v>-0.94600870917335322</v>
      </c>
      <c r="E287">
        <f t="shared" si="17"/>
        <v>287</v>
      </c>
      <c r="F287" s="3">
        <v>110000</v>
      </c>
      <c r="G287">
        <f t="shared" si="16"/>
        <v>-0.64514512601477636</v>
      </c>
    </row>
    <row r="288" spans="1:7">
      <c r="A288" s="3">
        <v>25000</v>
      </c>
      <c r="D288">
        <f t="shared" si="15"/>
        <v>-0.94365623495151385</v>
      </c>
      <c r="E288">
        <f t="shared" si="17"/>
        <v>288</v>
      </c>
      <c r="F288" s="3">
        <v>110610</v>
      </c>
      <c r="G288">
        <f t="shared" si="16"/>
        <v>-0.64611501592990139</v>
      </c>
    </row>
    <row r="289" spans="1:7">
      <c r="A289" s="3">
        <v>250000</v>
      </c>
      <c r="D289">
        <f t="shared" si="15"/>
        <v>-0.94130897149245518</v>
      </c>
      <c r="E289">
        <f t="shared" si="17"/>
        <v>289</v>
      </c>
      <c r="F289" s="3">
        <v>110700</v>
      </c>
      <c r="G289">
        <f t="shared" si="16"/>
        <v>-0.64759063781413007</v>
      </c>
    </row>
    <row r="290" spans="1:7">
      <c r="A290" s="3">
        <v>25000</v>
      </c>
      <c r="D290">
        <f t="shared" si="15"/>
        <v>-0.93896688288773789</v>
      </c>
      <c r="E290">
        <f t="shared" si="17"/>
        <v>290</v>
      </c>
      <c r="F290" s="3">
        <v>111042</v>
      </c>
      <c r="G290">
        <f t="shared" si="16"/>
        <v>-0.64969339324942421</v>
      </c>
    </row>
    <row r="291" spans="1:7">
      <c r="A291" s="3">
        <v>25000</v>
      </c>
      <c r="D291">
        <f t="shared" si="15"/>
        <v>-0.93662993357931956</v>
      </c>
      <c r="E291">
        <f t="shared" si="17"/>
        <v>291</v>
      </c>
      <c r="F291" s="3">
        <v>111376</v>
      </c>
      <c r="G291">
        <f t="shared" si="16"/>
        <v>-0.65083508429327785</v>
      </c>
    </row>
    <row r="292" spans="1:7">
      <c r="A292" s="3">
        <v>235150</v>
      </c>
      <c r="D292">
        <f t="shared" si="15"/>
        <v>-0.9342980883548756</v>
      </c>
      <c r="E292">
        <f t="shared" si="17"/>
        <v>292</v>
      </c>
      <c r="F292" s="3">
        <v>115000</v>
      </c>
      <c r="G292">
        <f t="shared" si="16"/>
        <v>-0.65077346767756816</v>
      </c>
    </row>
    <row r="293" spans="1:7">
      <c r="A293" s="3">
        <v>500000</v>
      </c>
      <c r="D293">
        <f t="shared" si="15"/>
        <v>-0.93197131234319142</v>
      </c>
      <c r="E293">
        <f t="shared" si="17"/>
        <v>293</v>
      </c>
      <c r="F293" s="3">
        <v>115000</v>
      </c>
      <c r="G293">
        <f t="shared" si="16"/>
        <v>-0.64753835526780212</v>
      </c>
    </row>
    <row r="294" spans="1:7">
      <c r="A294" s="3">
        <v>25000</v>
      </c>
      <c r="D294">
        <f t="shared" si="15"/>
        <v>-0.92964957100963963</v>
      </c>
      <c r="E294">
        <f t="shared" si="17"/>
        <v>294</v>
      </c>
      <c r="F294" s="3">
        <v>115000</v>
      </c>
      <c r="G294">
        <f t="shared" si="16"/>
        <v>-0.64907426060661311</v>
      </c>
    </row>
    <row r="295" spans="1:7">
      <c r="A295" s="3">
        <v>99998</v>
      </c>
      <c r="D295">
        <f t="shared" si="15"/>
        <v>-0.9273328301517344</v>
      </c>
      <c r="E295">
        <f t="shared" si="17"/>
        <v>295</v>
      </c>
      <c r="F295" s="3">
        <v>115650</v>
      </c>
      <c r="G295">
        <f t="shared" si="16"/>
        <v>-0.65119055146788507</v>
      </c>
    </row>
    <row r="296" spans="1:7">
      <c r="A296" s="3">
        <v>500125</v>
      </c>
      <c r="D296">
        <f t="shared" si="15"/>
        <v>-0.92502105589475048</v>
      </c>
      <c r="E296">
        <f t="shared" si="17"/>
        <v>296</v>
      </c>
      <c r="F296" s="3">
        <v>119823</v>
      </c>
      <c r="G296">
        <f t="shared" si="16"/>
        <v>-0.65232264101623616</v>
      </c>
    </row>
    <row r="297" spans="1:7">
      <c r="A297" s="3">
        <v>25000</v>
      </c>
      <c r="D297">
        <f t="shared" si="15"/>
        <v>-0.9227142146874161</v>
      </c>
      <c r="E297">
        <f t="shared" si="17"/>
        <v>297</v>
      </c>
      <c r="F297" s="3">
        <v>120458</v>
      </c>
      <c r="G297">
        <f t="shared" si="16"/>
        <v>-0.65364142692759619</v>
      </c>
    </row>
    <row r="298" spans="1:7">
      <c r="A298" s="3">
        <v>25000</v>
      </c>
      <c r="D298">
        <f t="shared" si="15"/>
        <v>-0.92041227329768727</v>
      </c>
      <c r="E298">
        <f t="shared" si="17"/>
        <v>298</v>
      </c>
      <c r="F298" s="3">
        <v>121638</v>
      </c>
      <c r="G298">
        <f t="shared" si="16"/>
        <v>-0.65555155800194542</v>
      </c>
    </row>
    <row r="299" spans="1:7">
      <c r="A299" s="3">
        <v>25000</v>
      </c>
      <c r="D299">
        <f t="shared" si="15"/>
        <v>-0.91811519880857273</v>
      </c>
      <c r="E299">
        <f t="shared" si="17"/>
        <v>299</v>
      </c>
      <c r="F299" s="3">
        <v>122213</v>
      </c>
      <c r="G299">
        <f t="shared" si="16"/>
        <v>-0.65649667190641248</v>
      </c>
    </row>
    <row r="300" spans="1:7">
      <c r="A300" s="3">
        <v>377646</v>
      </c>
      <c r="D300">
        <f t="shared" si="15"/>
        <v>-0.91582295861404683</v>
      </c>
      <c r="E300">
        <f t="shared" si="17"/>
        <v>300</v>
      </c>
      <c r="F300" s="3">
        <v>122404</v>
      </c>
      <c r="G300">
        <f t="shared" si="16"/>
        <v>-0.65864257032557882</v>
      </c>
    </row>
    <row r="301" spans="1:7">
      <c r="A301" s="3">
        <v>7000000</v>
      </c>
      <c r="D301">
        <f t="shared" si="15"/>
        <v>-0.91353552041501185</v>
      </c>
      <c r="E301">
        <f t="shared" si="17"/>
        <v>301</v>
      </c>
      <c r="F301" s="3">
        <v>122981</v>
      </c>
      <c r="G301">
        <f t="shared" si="16"/>
        <v>-0.66052045998811126</v>
      </c>
    </row>
    <row r="302" spans="1:7">
      <c r="A302" s="3">
        <v>250000</v>
      </c>
      <c r="D302">
        <f t="shared" si="15"/>
        <v>-0.91125285221534058</v>
      </c>
      <c r="E302">
        <f t="shared" si="17"/>
        <v>302</v>
      </c>
      <c r="F302" s="3">
        <v>124200</v>
      </c>
      <c r="G302">
        <f t="shared" si="16"/>
        <v>-0.66191017459599288</v>
      </c>
    </row>
    <row r="303" spans="1:7">
      <c r="A303" s="3">
        <v>840000</v>
      </c>
      <c r="D303">
        <f t="shared" si="15"/>
        <v>-0.90897492231796539</v>
      </c>
      <c r="E303">
        <f t="shared" si="17"/>
        <v>303</v>
      </c>
      <c r="F303" s="3">
        <v>124757</v>
      </c>
      <c r="G303">
        <f t="shared" si="16"/>
        <v>-0.66251849213868508</v>
      </c>
    </row>
    <row r="304" spans="1:7">
      <c r="A304" s="3">
        <v>80000</v>
      </c>
      <c r="D304">
        <f t="shared" si="15"/>
        <v>-0.90670169932105227</v>
      </c>
      <c r="E304">
        <f t="shared" si="17"/>
        <v>304</v>
      </c>
      <c r="F304" s="3">
        <v>125000</v>
      </c>
      <c r="G304">
        <f t="shared" si="16"/>
        <v>-0.66426732035483216</v>
      </c>
    </row>
    <row r="305" spans="1:7">
      <c r="A305" s="3">
        <v>610819</v>
      </c>
      <c r="D305">
        <f t="shared" si="15"/>
        <v>-0.90443315211421849</v>
      </c>
      <c r="E305">
        <f t="shared" si="17"/>
        <v>305</v>
      </c>
      <c r="F305" s="3">
        <v>125000</v>
      </c>
      <c r="G305">
        <f t="shared" si="16"/>
        <v>-0.66638837487597125</v>
      </c>
    </row>
    <row r="306" spans="1:7">
      <c r="A306" s="3">
        <v>840000</v>
      </c>
      <c r="D306">
        <f t="shared" si="15"/>
        <v>-0.90216924987481084</v>
      </c>
      <c r="E306">
        <f t="shared" si="17"/>
        <v>306</v>
      </c>
      <c r="F306" s="3">
        <v>125000</v>
      </c>
      <c r="G306">
        <f t="shared" si="16"/>
        <v>-0.66845518063788867</v>
      </c>
    </row>
    <row r="307" spans="1:7">
      <c r="A307" s="3">
        <v>799825</v>
      </c>
      <c r="D307">
        <f t="shared" si="15"/>
        <v>-0.89990996206425755</v>
      </c>
      <c r="E307">
        <f t="shared" si="17"/>
        <v>307</v>
      </c>
      <c r="F307" s="3">
        <v>125000</v>
      </c>
      <c r="G307">
        <f t="shared" si="16"/>
        <v>-0.67039441876943895</v>
      </c>
    </row>
    <row r="308" spans="1:7">
      <c r="A308" s="3">
        <v>800000</v>
      </c>
      <c r="D308">
        <f t="shared" si="15"/>
        <v>-0.89765525842446814</v>
      </c>
      <c r="E308">
        <f t="shared" si="17"/>
        <v>308</v>
      </c>
      <c r="F308" s="3">
        <v>125000</v>
      </c>
      <c r="G308">
        <f t="shared" si="16"/>
        <v>-0.67233681063150241</v>
      </c>
    </row>
    <row r="309" spans="1:7">
      <c r="A309" s="3">
        <v>1150000</v>
      </c>
      <c r="D309">
        <f t="shared" si="15"/>
        <v>-0.89540510897428971</v>
      </c>
      <c r="E309">
        <f t="shared" si="17"/>
        <v>309</v>
      </c>
      <c r="F309" s="3">
        <v>125000</v>
      </c>
      <c r="G309">
        <f t="shared" si="16"/>
        <v>-0.67372739076244603</v>
      </c>
    </row>
    <row r="310" spans="1:7">
      <c r="A310" s="3">
        <v>840000</v>
      </c>
      <c r="D310">
        <f t="shared" si="15"/>
        <v>-0.89315948400601441</v>
      </c>
      <c r="E310">
        <f t="shared" si="17"/>
        <v>310</v>
      </c>
      <c r="F310" s="3">
        <v>125000</v>
      </c>
      <c r="G310">
        <f t="shared" si="16"/>
        <v>-0.67471902659121363</v>
      </c>
    </row>
    <row r="311" spans="1:7">
      <c r="A311" s="3">
        <v>494953</v>
      </c>
      <c r="D311">
        <f t="shared" si="15"/>
        <v>-0.89091835408196107</v>
      </c>
      <c r="E311">
        <f t="shared" si="17"/>
        <v>311</v>
      </c>
      <c r="F311" s="3">
        <v>125000</v>
      </c>
      <c r="G311">
        <f t="shared" si="16"/>
        <v>-0.67661363107304762</v>
      </c>
    </row>
    <row r="312" spans="1:7">
      <c r="A312" s="3">
        <v>950548</v>
      </c>
      <c r="D312">
        <f t="shared" si="15"/>
        <v>-0.88868169003109143</v>
      </c>
      <c r="E312">
        <f t="shared" si="17"/>
        <v>312</v>
      </c>
      <c r="F312" s="3">
        <v>125104</v>
      </c>
      <c r="G312">
        <f t="shared" si="16"/>
        <v>-0.67843143166536568</v>
      </c>
    </row>
    <row r="313" spans="1:7">
      <c r="A313" s="3">
        <v>5000000</v>
      </c>
      <c r="D313">
        <f t="shared" si="15"/>
        <v>-0.8864494629456835</v>
      </c>
      <c r="E313">
        <f t="shared" si="17"/>
        <v>313</v>
      </c>
      <c r="F313" s="3">
        <v>125962</v>
      </c>
      <c r="G313">
        <f t="shared" si="16"/>
        <v>-0.68037079787917243</v>
      </c>
    </row>
    <row r="314" spans="1:7">
      <c r="A314" s="3">
        <v>397036</v>
      </c>
      <c r="D314">
        <f t="shared" si="15"/>
        <v>-0.88422164417806093</v>
      </c>
      <c r="E314">
        <f t="shared" si="17"/>
        <v>314</v>
      </c>
      <c r="F314" s="3">
        <v>129150</v>
      </c>
      <c r="G314">
        <f t="shared" si="16"/>
        <v>-0.68106129328032994</v>
      </c>
    </row>
    <row r="315" spans="1:7">
      <c r="A315" s="3">
        <v>100000</v>
      </c>
      <c r="D315">
        <f t="shared" si="15"/>
        <v>-0.8819982053373715</v>
      </c>
      <c r="E315">
        <f t="shared" si="17"/>
        <v>315</v>
      </c>
      <c r="F315" s="3">
        <v>131250</v>
      </c>
      <c r="G315">
        <f t="shared" si="16"/>
        <v>-0.68229043482924978</v>
      </c>
    </row>
    <row r="316" spans="1:7">
      <c r="A316" s="3">
        <v>200002</v>
      </c>
      <c r="D316">
        <f t="shared" si="15"/>
        <v>-0.87977911828641675</v>
      </c>
      <c r="E316">
        <f t="shared" si="17"/>
        <v>316</v>
      </c>
      <c r="F316" s="3">
        <v>131417</v>
      </c>
      <c r="G316">
        <f t="shared" si="16"/>
        <v>-0.68281733660453559</v>
      </c>
    </row>
    <row r="317" spans="1:7">
      <c r="A317" s="3">
        <v>499962</v>
      </c>
      <c r="D317">
        <f t="shared" si="15"/>
        <v>-0.87756435513852038</v>
      </c>
      <c r="E317">
        <f t="shared" si="17"/>
        <v>317</v>
      </c>
      <c r="F317" s="3">
        <v>132000</v>
      </c>
      <c r="G317">
        <f t="shared" si="16"/>
        <v>-0.68363186946847332</v>
      </c>
    </row>
    <row r="318" spans="1:7">
      <c r="A318" s="3">
        <v>50000</v>
      </c>
      <c r="D318">
        <f t="shared" si="15"/>
        <v>-0.87535388825446636</v>
      </c>
      <c r="E318">
        <f t="shared" si="17"/>
        <v>318</v>
      </c>
      <c r="F318" s="3">
        <v>132907</v>
      </c>
      <c r="G318">
        <f t="shared" si="16"/>
        <v>-0.68572302715594158</v>
      </c>
    </row>
    <row r="319" spans="1:7">
      <c r="A319" s="3">
        <v>48449</v>
      </c>
      <c r="D319">
        <f t="shared" si="15"/>
        <v>-0.87314769023945649</v>
      </c>
      <c r="E319">
        <f t="shared" si="17"/>
        <v>319</v>
      </c>
      <c r="F319" s="3">
        <v>134000</v>
      </c>
      <c r="G319">
        <f t="shared" si="16"/>
        <v>-0.68690329265486738</v>
      </c>
    </row>
    <row r="320" spans="1:7">
      <c r="A320" s="3">
        <v>464984</v>
      </c>
      <c r="D320">
        <f t="shared" si="15"/>
        <v>-0.8709457339401413</v>
      </c>
      <c r="E320">
        <f t="shared" si="17"/>
        <v>320</v>
      </c>
      <c r="F320" s="3">
        <v>134281</v>
      </c>
      <c r="G320">
        <f t="shared" si="16"/>
        <v>-0.68878176399162316</v>
      </c>
    </row>
    <row r="321" spans="1:7">
      <c r="A321" s="3">
        <v>50000</v>
      </c>
      <c r="D321">
        <f t="shared" ref="D321:D384" si="18">NORMSINV((E321-0.5)/C$12)</f>
        <v>-0.86874799244167322</v>
      </c>
      <c r="E321">
        <f t="shared" si="17"/>
        <v>321</v>
      </c>
      <c r="F321" s="3">
        <v>135000</v>
      </c>
      <c r="G321">
        <f t="shared" ref="G321:G384" si="19">IF(ISERROR((2*E321 -1)/C$12*(LN(NORMDIST(F321,C$6,C$8,TRUE))+LN(1-NORMDIST(INDEX(F:F,C$12-E321+1,,1),C$6,C$8,TRUE)))),"",(2*E321 -1)/C$12*(LN(NORMDIST(F321,C$6,C$8,TRUE))+LN(1-NORMDIST(INDEX(F:F,C$12-E321+1,,1),C$6,C$8,TRUE))))</f>
        <v>-0.69075431590421854</v>
      </c>
    </row>
    <row r="322" spans="1:7">
      <c r="A322" s="3">
        <v>74290</v>
      </c>
      <c r="D322">
        <f t="shared" si="18"/>
        <v>-0.86655443906482643</v>
      </c>
      <c r="E322">
        <f t="shared" ref="E322:E385" si="20">E321+1</f>
        <v>322</v>
      </c>
      <c r="F322" s="3">
        <v>135001</v>
      </c>
      <c r="G322">
        <f t="shared" si="19"/>
        <v>-0.69289848674078336</v>
      </c>
    </row>
    <row r="323" spans="1:7">
      <c r="A323" s="3">
        <v>150000</v>
      </c>
      <c r="D323">
        <f t="shared" si="18"/>
        <v>-0.86436504736313291</v>
      </c>
      <c r="E323">
        <f t="shared" si="20"/>
        <v>323</v>
      </c>
      <c r="F323" s="3">
        <v>136400</v>
      </c>
      <c r="G323">
        <f t="shared" si="19"/>
        <v>-0.69494592069855443</v>
      </c>
    </row>
    <row r="324" spans="1:7">
      <c r="A324" s="3">
        <v>250000</v>
      </c>
      <c r="D324">
        <f t="shared" si="18"/>
        <v>-0.86217979112009302</v>
      </c>
      <c r="E324">
        <f t="shared" si="20"/>
        <v>324</v>
      </c>
      <c r="F324" s="3">
        <v>137500</v>
      </c>
      <c r="G324">
        <f t="shared" si="19"/>
        <v>-0.69701580511214145</v>
      </c>
    </row>
    <row r="325" spans="1:7">
      <c r="A325" s="3">
        <v>150000</v>
      </c>
      <c r="D325">
        <f t="shared" si="18"/>
        <v>-0.85999864434640183</v>
      </c>
      <c r="E325">
        <f t="shared" si="20"/>
        <v>325</v>
      </c>
      <c r="F325" s="3">
        <v>139438</v>
      </c>
      <c r="G325">
        <f t="shared" si="19"/>
        <v>-0.69864470529622014</v>
      </c>
    </row>
    <row r="326" spans="1:7">
      <c r="A326" s="3">
        <v>1860</v>
      </c>
      <c r="D326">
        <f t="shared" si="18"/>
        <v>-0.85782158127723152</v>
      </c>
      <c r="E326">
        <f t="shared" si="20"/>
        <v>326</v>
      </c>
      <c r="F326" s="3">
        <v>139950</v>
      </c>
      <c r="G326">
        <f t="shared" si="19"/>
        <v>-0.69762542470711641</v>
      </c>
    </row>
    <row r="327" spans="1:7">
      <c r="A327" s="3">
        <v>387</v>
      </c>
      <c r="D327">
        <f t="shared" si="18"/>
        <v>-0.85564857636955549</v>
      </c>
      <c r="E327">
        <f t="shared" si="20"/>
        <v>327</v>
      </c>
      <c r="F327" s="3">
        <v>140000</v>
      </c>
      <c r="G327">
        <f t="shared" si="19"/>
        <v>-0.69946439160586937</v>
      </c>
    </row>
    <row r="328" spans="1:7">
      <c r="A328" s="3">
        <v>2110342</v>
      </c>
      <c r="D328">
        <f t="shared" si="18"/>
        <v>-0.85347960429949754</v>
      </c>
      <c r="E328">
        <f t="shared" si="20"/>
        <v>328</v>
      </c>
      <c r="F328" s="3">
        <v>140000</v>
      </c>
      <c r="G328">
        <f t="shared" si="19"/>
        <v>-0.70041035580007793</v>
      </c>
    </row>
    <row r="329" spans="1:7">
      <c r="A329" s="3">
        <v>953184</v>
      </c>
      <c r="D329">
        <f t="shared" si="18"/>
        <v>-0.85131463995973611</v>
      </c>
      <c r="E329">
        <f t="shared" si="20"/>
        <v>329</v>
      </c>
      <c r="F329" s="3">
        <v>140000</v>
      </c>
      <c r="G329">
        <f t="shared" si="19"/>
        <v>-0.70251773391827399</v>
      </c>
    </row>
    <row r="330" spans="1:7">
      <c r="A330" s="3">
        <v>300008</v>
      </c>
      <c r="D330">
        <f t="shared" si="18"/>
        <v>-0.84915365845694091</v>
      </c>
      <c r="E330">
        <f t="shared" si="20"/>
        <v>330</v>
      </c>
      <c r="F330" s="3">
        <v>143600</v>
      </c>
      <c r="G330">
        <f t="shared" si="19"/>
        <v>-0.70388287603964994</v>
      </c>
    </row>
    <row r="331" spans="1:7">
      <c r="A331" s="3">
        <v>797170</v>
      </c>
      <c r="D331">
        <f t="shared" si="18"/>
        <v>-0.84699663510924827</v>
      </c>
      <c r="E331">
        <f t="shared" si="20"/>
        <v>331</v>
      </c>
      <c r="F331" s="3">
        <v>143973</v>
      </c>
      <c r="G331">
        <f t="shared" si="19"/>
        <v>-0.70502932252895589</v>
      </c>
    </row>
    <row r="332" spans="1:7">
      <c r="A332" s="3">
        <v>30000</v>
      </c>
      <c r="D332">
        <f t="shared" si="18"/>
        <v>-0.84484354544377027</v>
      </c>
      <c r="E332">
        <f t="shared" si="20"/>
        <v>332</v>
      </c>
      <c r="F332" s="3">
        <v>144650</v>
      </c>
      <c r="G332">
        <f t="shared" si="19"/>
        <v>-0.70531894713354848</v>
      </c>
    </row>
    <row r="333" spans="1:7">
      <c r="A333" s="3">
        <v>21563</v>
      </c>
      <c r="D333">
        <f t="shared" si="18"/>
        <v>-0.84269436519414498</v>
      </c>
      <c r="E333">
        <f t="shared" si="20"/>
        <v>333</v>
      </c>
      <c r="F333" s="3">
        <v>144917</v>
      </c>
      <c r="G333">
        <f t="shared" si="19"/>
        <v>-0.70256173163160929</v>
      </c>
    </row>
    <row r="334" spans="1:7">
      <c r="A334" s="3">
        <v>703737</v>
      </c>
      <c r="D334">
        <f t="shared" si="18"/>
        <v>-0.84054907029811754</v>
      </c>
      <c r="E334">
        <f t="shared" si="20"/>
        <v>334</v>
      </c>
      <c r="F334" s="3">
        <v>146221</v>
      </c>
      <c r="G334">
        <f t="shared" si="19"/>
        <v>-0.70431137773231789</v>
      </c>
    </row>
    <row r="335" spans="1:7">
      <c r="A335" s="3">
        <v>150000</v>
      </c>
      <c r="D335">
        <f t="shared" si="18"/>
        <v>-0.83840763689516984</v>
      </c>
      <c r="E335">
        <f t="shared" si="20"/>
        <v>335</v>
      </c>
      <c r="F335" s="3">
        <v>146337</v>
      </c>
      <c r="G335">
        <f t="shared" si="19"/>
        <v>-0.70503211167042412</v>
      </c>
    </row>
    <row r="336" spans="1:7">
      <c r="A336" s="3">
        <v>650000</v>
      </c>
      <c r="D336">
        <f t="shared" si="18"/>
        <v>-0.83627004132415983</v>
      </c>
      <c r="E336">
        <f t="shared" si="20"/>
        <v>336</v>
      </c>
      <c r="F336" s="3">
        <v>147920</v>
      </c>
      <c r="G336">
        <f t="shared" si="19"/>
        <v>-0.70658054331218501</v>
      </c>
    </row>
    <row r="337" spans="1:7">
      <c r="A337" s="3">
        <v>218567</v>
      </c>
      <c r="D337">
        <f t="shared" si="18"/>
        <v>-0.83413626012101871</v>
      </c>
      <c r="E337">
        <f t="shared" si="20"/>
        <v>337</v>
      </c>
      <c r="F337" s="3">
        <v>149733</v>
      </c>
      <c r="G337">
        <f t="shared" si="19"/>
        <v>-0.70733477805092171</v>
      </c>
    </row>
    <row r="338" spans="1:7">
      <c r="A338" s="3">
        <v>10000</v>
      </c>
      <c r="D338">
        <f t="shared" si="18"/>
        <v>-0.83200627001647276</v>
      </c>
      <c r="E338">
        <f t="shared" si="20"/>
        <v>338</v>
      </c>
      <c r="F338" s="3">
        <v>149950</v>
      </c>
      <c r="G338">
        <f t="shared" si="19"/>
        <v>-0.70889258071665084</v>
      </c>
    </row>
    <row r="339" spans="1:7">
      <c r="A339" s="3">
        <v>614954</v>
      </c>
      <c r="D339">
        <f t="shared" si="18"/>
        <v>-0.82988004793379433</v>
      </c>
      <c r="E339">
        <f t="shared" si="20"/>
        <v>339</v>
      </c>
      <c r="F339" s="3">
        <v>150000</v>
      </c>
      <c r="G339">
        <f t="shared" si="19"/>
        <v>-0.71069516798406485</v>
      </c>
    </row>
    <row r="340" spans="1:7">
      <c r="A340" s="3">
        <v>5000000</v>
      </c>
      <c r="D340">
        <f t="shared" si="18"/>
        <v>-0.82775757098658942</v>
      </c>
      <c r="E340">
        <f t="shared" si="20"/>
        <v>340</v>
      </c>
      <c r="F340" s="3">
        <v>150000</v>
      </c>
      <c r="G340">
        <f t="shared" si="19"/>
        <v>-0.71144054827242342</v>
      </c>
    </row>
    <row r="341" spans="1:7">
      <c r="A341" s="3">
        <v>36540</v>
      </c>
      <c r="D341">
        <f t="shared" si="18"/>
        <v>-0.82563881647661552</v>
      </c>
      <c r="E341">
        <f t="shared" si="20"/>
        <v>341</v>
      </c>
      <c r="F341" s="3">
        <v>150000</v>
      </c>
      <c r="G341">
        <f t="shared" si="19"/>
        <v>-0.71313640156696234</v>
      </c>
    </row>
    <row r="342" spans="1:7">
      <c r="A342" s="3">
        <v>1300000</v>
      </c>
      <c r="D342">
        <f t="shared" si="18"/>
        <v>-0.8235237618916359</v>
      </c>
      <c r="E342">
        <f t="shared" si="20"/>
        <v>342</v>
      </c>
      <c r="F342" s="3">
        <v>150000</v>
      </c>
      <c r="G342">
        <f t="shared" si="19"/>
        <v>-0.71351276852843093</v>
      </c>
    </row>
    <row r="343" spans="1:7">
      <c r="A343" s="3">
        <v>40000</v>
      </c>
      <c r="D343">
        <f t="shared" si="18"/>
        <v>-0.82141238490328883</v>
      </c>
      <c r="E343">
        <f t="shared" si="20"/>
        <v>343</v>
      </c>
      <c r="F343" s="3">
        <v>150000</v>
      </c>
      <c r="G343">
        <f t="shared" si="19"/>
        <v>-0.71483017388775594</v>
      </c>
    </row>
    <row r="344" spans="1:7">
      <c r="A344" s="3">
        <v>1465525</v>
      </c>
      <c r="D344">
        <f t="shared" si="18"/>
        <v>-0.81930466336500851</v>
      </c>
      <c r="E344">
        <f t="shared" si="20"/>
        <v>344</v>
      </c>
      <c r="F344" s="3">
        <v>150000</v>
      </c>
      <c r="G344">
        <f t="shared" si="19"/>
        <v>-0.71579626074058211</v>
      </c>
    </row>
    <row r="345" spans="1:7">
      <c r="A345" s="3">
        <v>14130000</v>
      </c>
      <c r="D345">
        <f t="shared" si="18"/>
        <v>-0.8172005753099616</v>
      </c>
      <c r="E345">
        <f t="shared" si="20"/>
        <v>345</v>
      </c>
      <c r="F345" s="3">
        <v>150000</v>
      </c>
      <c r="G345">
        <f t="shared" si="19"/>
        <v>-0.71739119476667268</v>
      </c>
    </row>
    <row r="346" spans="1:7">
      <c r="A346" s="3">
        <v>300000</v>
      </c>
      <c r="D346">
        <f t="shared" si="18"/>
        <v>-0.81510009894901359</v>
      </c>
      <c r="E346">
        <f t="shared" si="20"/>
        <v>346</v>
      </c>
      <c r="F346" s="3">
        <v>150000</v>
      </c>
      <c r="G346">
        <f t="shared" si="19"/>
        <v>-0.71947360752361511</v>
      </c>
    </row>
    <row r="347" spans="1:7">
      <c r="A347" s="3">
        <v>500543</v>
      </c>
      <c r="D347">
        <f t="shared" si="18"/>
        <v>-0.81300321266872688</v>
      </c>
      <c r="E347">
        <f t="shared" si="20"/>
        <v>347</v>
      </c>
      <c r="F347" s="3">
        <v>150000</v>
      </c>
      <c r="G347">
        <f t="shared" si="19"/>
        <v>-0.72041915157000336</v>
      </c>
    </row>
    <row r="348" spans="1:7">
      <c r="A348" s="3">
        <v>200000</v>
      </c>
      <c r="D348">
        <f t="shared" si="18"/>
        <v>-0.8109098950293897</v>
      </c>
      <c r="E348">
        <f t="shared" si="20"/>
        <v>348</v>
      </c>
      <c r="F348" s="3">
        <v>150000</v>
      </c>
      <c r="G348">
        <f t="shared" si="19"/>
        <v>-0.72166705840739342</v>
      </c>
    </row>
    <row r="349" spans="1:7">
      <c r="A349" s="3">
        <v>270492</v>
      </c>
      <c r="D349">
        <f t="shared" si="18"/>
        <v>-0.80882012476306364</v>
      </c>
      <c r="E349">
        <f t="shared" si="20"/>
        <v>349</v>
      </c>
      <c r="F349" s="3">
        <v>150000</v>
      </c>
      <c r="G349">
        <f t="shared" si="19"/>
        <v>-0.72326322957593558</v>
      </c>
    </row>
    <row r="350" spans="1:7">
      <c r="A350" s="3">
        <v>744703</v>
      </c>
      <c r="D350">
        <f t="shared" si="18"/>
        <v>-0.80673388077167008</v>
      </c>
      <c r="E350">
        <f t="shared" si="20"/>
        <v>350</v>
      </c>
      <c r="F350" s="3">
        <v>150000</v>
      </c>
      <c r="G350">
        <f t="shared" si="19"/>
        <v>-0.72522262241384927</v>
      </c>
    </row>
    <row r="351" spans="1:7">
      <c r="A351" s="3">
        <v>1000000</v>
      </c>
      <c r="D351">
        <f t="shared" si="18"/>
        <v>-0.80465114212509214</v>
      </c>
      <c r="E351">
        <f t="shared" si="20"/>
        <v>351</v>
      </c>
      <c r="F351" s="3">
        <v>150000</v>
      </c>
      <c r="G351">
        <f t="shared" si="19"/>
        <v>-0.7266062410794949</v>
      </c>
    </row>
    <row r="352" spans="1:7">
      <c r="A352" s="3">
        <v>400000</v>
      </c>
      <c r="D352">
        <f t="shared" si="18"/>
        <v>-0.80257188805930968</v>
      </c>
      <c r="E352">
        <f t="shared" si="20"/>
        <v>352</v>
      </c>
      <c r="F352" s="3">
        <v>150000</v>
      </c>
      <c r="G352">
        <f t="shared" si="19"/>
        <v>-0.72867929740211823</v>
      </c>
    </row>
    <row r="353" spans="1:7">
      <c r="A353" s="3">
        <v>10000</v>
      </c>
      <c r="D353">
        <f t="shared" si="18"/>
        <v>-0.80049609797455912</v>
      </c>
      <c r="E353">
        <f t="shared" si="20"/>
        <v>353</v>
      </c>
      <c r="F353" s="3">
        <v>150000</v>
      </c>
      <c r="G353">
        <f t="shared" si="19"/>
        <v>-0.73075235372474168</v>
      </c>
    </row>
    <row r="354" spans="1:7">
      <c r="A354" s="3">
        <v>659788</v>
      </c>
      <c r="D354">
        <f t="shared" si="18"/>
        <v>-0.79842375143351785</v>
      </c>
      <c r="E354">
        <f t="shared" si="20"/>
        <v>354</v>
      </c>
      <c r="F354" s="3">
        <v>150000</v>
      </c>
      <c r="G354">
        <f t="shared" si="19"/>
        <v>-0.73178684476349865</v>
      </c>
    </row>
    <row r="355" spans="1:7">
      <c r="A355" s="3">
        <v>10000</v>
      </c>
      <c r="D355">
        <f t="shared" si="18"/>
        <v>-0.79635482815951042</v>
      </c>
      <c r="E355">
        <f t="shared" si="20"/>
        <v>355</v>
      </c>
      <c r="F355" s="3">
        <v>150000</v>
      </c>
      <c r="G355">
        <f t="shared" si="19"/>
        <v>-0.73371098485649155</v>
      </c>
    </row>
    <row r="356" spans="1:7">
      <c r="A356" s="3">
        <v>255394</v>
      </c>
      <c r="D356">
        <f t="shared" si="18"/>
        <v>-0.79428930803474773</v>
      </c>
      <c r="E356">
        <f t="shared" si="20"/>
        <v>356</v>
      </c>
      <c r="F356" s="3">
        <v>150000</v>
      </c>
      <c r="G356">
        <f t="shared" si="19"/>
        <v>-0.73366774987936867</v>
      </c>
    </row>
    <row r="357" spans="1:7">
      <c r="A357" s="3">
        <v>111042</v>
      </c>
      <c r="D357">
        <f t="shared" si="18"/>
        <v>-0.79222717109858209</v>
      </c>
      <c r="E357">
        <f t="shared" si="20"/>
        <v>357</v>
      </c>
      <c r="F357" s="3">
        <v>150834</v>
      </c>
      <c r="G357">
        <f t="shared" si="19"/>
        <v>-0.73536506424418413</v>
      </c>
    </row>
    <row r="358" spans="1:7">
      <c r="A358" s="3">
        <v>175644</v>
      </c>
      <c r="D358">
        <f t="shared" si="18"/>
        <v>-0.79016839754578627</v>
      </c>
      <c r="E358">
        <f t="shared" si="20"/>
        <v>358</v>
      </c>
      <c r="F358" s="3">
        <v>151019</v>
      </c>
      <c r="G358">
        <f t="shared" si="19"/>
        <v>-0.73692919165734982</v>
      </c>
    </row>
    <row r="359" spans="1:7">
      <c r="A359" s="3">
        <v>272914</v>
      </c>
      <c r="D359">
        <f t="shared" si="18"/>
        <v>-0.78811296772486417</v>
      </c>
      <c r="E359">
        <f t="shared" si="20"/>
        <v>359</v>
      </c>
      <c r="F359" s="3">
        <v>151125</v>
      </c>
      <c r="G359">
        <f t="shared" si="19"/>
        <v>-0.73857369333143119</v>
      </c>
    </row>
    <row r="360" spans="1:7">
      <c r="A360" s="3">
        <v>285714</v>
      </c>
      <c r="D360">
        <f t="shared" si="18"/>
        <v>-0.7860608621363766</v>
      </c>
      <c r="E360">
        <f t="shared" si="20"/>
        <v>360</v>
      </c>
      <c r="F360" s="3">
        <v>151200</v>
      </c>
      <c r="G360">
        <f t="shared" si="19"/>
        <v>-0.74011171037486922</v>
      </c>
    </row>
    <row r="361" spans="1:7">
      <c r="A361" s="3">
        <v>235000</v>
      </c>
      <c r="D361">
        <f t="shared" si="18"/>
        <v>-0.78401206143128988</v>
      </c>
      <c r="E361">
        <f t="shared" si="20"/>
        <v>361</v>
      </c>
      <c r="F361" s="3">
        <v>151431</v>
      </c>
      <c r="G361">
        <f t="shared" si="19"/>
        <v>-0.74213224222983076</v>
      </c>
    </row>
    <row r="362" spans="1:7">
      <c r="A362" s="3">
        <v>2989138</v>
      </c>
      <c r="D362">
        <f t="shared" si="18"/>
        <v>-0.78196654640935193</v>
      </c>
      <c r="E362">
        <f t="shared" si="20"/>
        <v>362</v>
      </c>
      <c r="F362" s="3">
        <v>152232</v>
      </c>
      <c r="G362">
        <f t="shared" si="19"/>
        <v>-0.74251554138878273</v>
      </c>
    </row>
    <row r="363" spans="1:7">
      <c r="A363" s="3">
        <v>3615655</v>
      </c>
      <c r="D363">
        <f t="shared" si="18"/>
        <v>-0.77992429801748586</v>
      </c>
      <c r="E363">
        <f t="shared" si="20"/>
        <v>363</v>
      </c>
      <c r="F363" s="3">
        <v>152513</v>
      </c>
      <c r="G363">
        <f t="shared" si="19"/>
        <v>-0.74440913878048465</v>
      </c>
    </row>
    <row r="364" spans="1:7">
      <c r="A364" s="3">
        <v>329034</v>
      </c>
      <c r="D364">
        <f t="shared" si="18"/>
        <v>-0.77788529734820633</v>
      </c>
      <c r="E364">
        <f t="shared" si="20"/>
        <v>364</v>
      </c>
      <c r="F364" s="3">
        <v>152900</v>
      </c>
      <c r="G364">
        <f t="shared" si="19"/>
        <v>-0.74642915441283042</v>
      </c>
    </row>
    <row r="365" spans="1:7">
      <c r="A365" s="3">
        <v>400381</v>
      </c>
      <c r="D365">
        <f t="shared" si="18"/>
        <v>-0.77584952563805498</v>
      </c>
      <c r="E365">
        <f t="shared" si="20"/>
        <v>365</v>
      </c>
      <c r="F365" s="3">
        <v>154347</v>
      </c>
      <c r="G365">
        <f t="shared" si="19"/>
        <v>-0.74835691766945911</v>
      </c>
    </row>
    <row r="366" spans="1:7">
      <c r="A366" s="3">
        <v>5727043</v>
      </c>
      <c r="D366">
        <f t="shared" si="18"/>
        <v>-0.77381696426606361</v>
      </c>
      <c r="E366">
        <f t="shared" si="20"/>
        <v>366</v>
      </c>
      <c r="F366" s="3">
        <v>156000</v>
      </c>
      <c r="G366">
        <f t="shared" si="19"/>
        <v>-0.75026607855169403</v>
      </c>
    </row>
    <row r="367" spans="1:7">
      <c r="A367" s="3">
        <v>356054</v>
      </c>
      <c r="D367">
        <f t="shared" si="18"/>
        <v>-0.77178759475222802</v>
      </c>
      <c r="E367">
        <f t="shared" si="20"/>
        <v>367</v>
      </c>
      <c r="F367" s="3">
        <v>158400</v>
      </c>
      <c r="G367">
        <f t="shared" si="19"/>
        <v>-0.7521092807890396</v>
      </c>
    </row>
    <row r="368" spans="1:7">
      <c r="A368" s="3">
        <v>300000</v>
      </c>
      <c r="D368">
        <f t="shared" si="18"/>
        <v>-0.76976139875600935</v>
      </c>
      <c r="E368">
        <f t="shared" si="20"/>
        <v>368</v>
      </c>
      <c r="F368" s="3">
        <v>160400</v>
      </c>
      <c r="G368">
        <f t="shared" si="19"/>
        <v>-0.75398640431392183</v>
      </c>
    </row>
    <row r="369" spans="1:7">
      <c r="A369" s="3">
        <v>3204132</v>
      </c>
      <c r="D369">
        <f t="shared" si="18"/>
        <v>-0.76773835807485258</v>
      </c>
      <c r="E369">
        <f t="shared" si="20"/>
        <v>369</v>
      </c>
      <c r="F369" s="3">
        <v>160950</v>
      </c>
      <c r="G369">
        <f t="shared" si="19"/>
        <v>-0.75598981568947621</v>
      </c>
    </row>
    <row r="370" spans="1:7">
      <c r="A370" s="3">
        <v>27890</v>
      </c>
      <c r="D370">
        <f t="shared" si="18"/>
        <v>-0.7657184546427247</v>
      </c>
      <c r="E370">
        <f t="shared" si="20"/>
        <v>370</v>
      </c>
      <c r="F370" s="3">
        <v>168755</v>
      </c>
      <c r="G370">
        <f t="shared" si="19"/>
        <v>-0.75735512664647964</v>
      </c>
    </row>
    <row r="371" spans="1:7">
      <c r="A371" s="3">
        <v>134281</v>
      </c>
      <c r="D371">
        <f t="shared" si="18"/>
        <v>-0.76370167052867322</v>
      </c>
      <c r="E371">
        <f t="shared" si="20"/>
        <v>371</v>
      </c>
      <c r="F371" s="3">
        <v>170000</v>
      </c>
      <c r="G371">
        <f t="shared" si="19"/>
        <v>-0.75929511051664722</v>
      </c>
    </row>
    <row r="372" spans="1:7">
      <c r="A372" s="3">
        <v>499996</v>
      </c>
      <c r="D372">
        <f t="shared" si="18"/>
        <v>-0.7616879879353996</v>
      </c>
      <c r="E372">
        <f t="shared" si="20"/>
        <v>372</v>
      </c>
      <c r="F372" s="3">
        <v>170000</v>
      </c>
      <c r="G372">
        <f t="shared" si="19"/>
        <v>-0.76134449003221172</v>
      </c>
    </row>
    <row r="373" spans="1:7">
      <c r="A373" s="3">
        <v>132907</v>
      </c>
      <c r="D373">
        <f t="shared" si="18"/>
        <v>-0.75967738919785788</v>
      </c>
      <c r="E373">
        <f t="shared" si="20"/>
        <v>373</v>
      </c>
      <c r="F373" s="3">
        <v>170000</v>
      </c>
      <c r="G373">
        <f t="shared" si="19"/>
        <v>-0.76339386954777622</v>
      </c>
    </row>
    <row r="374" spans="1:7">
      <c r="A374" s="3">
        <v>420002</v>
      </c>
      <c r="D374">
        <f t="shared" si="18"/>
        <v>-0.75766985678186383</v>
      </c>
      <c r="E374">
        <f t="shared" si="20"/>
        <v>374</v>
      </c>
      <c r="F374" s="3">
        <v>170023</v>
      </c>
      <c r="G374">
        <f t="shared" si="19"/>
        <v>-0.76544120639376967</v>
      </c>
    </row>
    <row r="375" spans="1:7">
      <c r="A375" s="3">
        <v>4463541</v>
      </c>
      <c r="D375">
        <f t="shared" si="18"/>
        <v>-0.75566537328273387</v>
      </c>
      <c r="E375">
        <f t="shared" si="20"/>
        <v>375</v>
      </c>
      <c r="F375" s="3">
        <v>171000</v>
      </c>
      <c r="G375">
        <f t="shared" si="19"/>
        <v>-0.76740358485262761</v>
      </c>
    </row>
    <row r="376" spans="1:7">
      <c r="A376" s="3">
        <v>2423203</v>
      </c>
      <c r="D376">
        <f t="shared" si="18"/>
        <v>-0.75366392142392302</v>
      </c>
      <c r="E376">
        <f t="shared" si="20"/>
        <v>376</v>
      </c>
      <c r="F376" s="3">
        <v>172000</v>
      </c>
      <c r="G376">
        <f t="shared" si="19"/>
        <v>-0.76936345696434005</v>
      </c>
    </row>
    <row r="377" spans="1:7">
      <c r="A377" s="3">
        <v>247333</v>
      </c>
      <c r="D377">
        <f t="shared" si="18"/>
        <v>-0.75166548405570277</v>
      </c>
      <c r="E377">
        <f t="shared" si="20"/>
        <v>377</v>
      </c>
      <c r="F377" s="3">
        <v>175000</v>
      </c>
      <c r="G377">
        <f t="shared" si="19"/>
        <v>-0.77114391018236506</v>
      </c>
    </row>
    <row r="378" spans="1:7">
      <c r="A378" s="3">
        <v>799759</v>
      </c>
      <c r="D378">
        <f t="shared" si="18"/>
        <v>-0.74967004415383587</v>
      </c>
      <c r="E378">
        <f t="shared" si="20"/>
        <v>378</v>
      </c>
      <c r="F378" s="3">
        <v>175000</v>
      </c>
      <c r="G378">
        <f t="shared" si="19"/>
        <v>-0.77288403344179002</v>
      </c>
    </row>
    <row r="379" spans="1:7">
      <c r="A379" s="3">
        <v>375000</v>
      </c>
      <c r="D379">
        <f t="shared" si="18"/>
        <v>-0.74767758481828317</v>
      </c>
      <c r="E379">
        <f t="shared" si="20"/>
        <v>379</v>
      </c>
      <c r="F379" s="3">
        <v>175000</v>
      </c>
      <c r="G379">
        <f t="shared" si="19"/>
        <v>-0.77448495958314223</v>
      </c>
    </row>
    <row r="380" spans="1:7">
      <c r="A380" s="3">
        <v>397590</v>
      </c>
      <c r="D380">
        <f t="shared" si="18"/>
        <v>-0.74568808927191776</v>
      </c>
      <c r="E380">
        <f t="shared" si="20"/>
        <v>380</v>
      </c>
      <c r="F380" s="3">
        <v>175000</v>
      </c>
      <c r="G380">
        <f t="shared" si="19"/>
        <v>-0.77640600156985817</v>
      </c>
    </row>
    <row r="381" spans="1:7">
      <c r="A381" s="3">
        <v>245534</v>
      </c>
      <c r="D381">
        <f t="shared" si="18"/>
        <v>-0.74370154085925877</v>
      </c>
      <c r="E381">
        <f t="shared" si="20"/>
        <v>381</v>
      </c>
      <c r="F381" s="3">
        <v>175644</v>
      </c>
      <c r="G381">
        <f t="shared" si="19"/>
        <v>-0.77799303497738792</v>
      </c>
    </row>
    <row r="382" spans="1:7">
      <c r="A382" s="3">
        <v>621265</v>
      </c>
      <c r="D382">
        <f t="shared" si="18"/>
        <v>-0.74171792304522322</v>
      </c>
      <c r="E382">
        <f t="shared" si="20"/>
        <v>382</v>
      </c>
      <c r="F382" s="3">
        <v>179482</v>
      </c>
      <c r="G382">
        <f t="shared" si="19"/>
        <v>-0.77961233498974514</v>
      </c>
    </row>
    <row r="383" spans="1:7">
      <c r="A383" s="3">
        <v>497499</v>
      </c>
      <c r="D383">
        <f t="shared" si="18"/>
        <v>-0.73973721941388981</v>
      </c>
      <c r="E383">
        <f t="shared" si="20"/>
        <v>383</v>
      </c>
      <c r="F383" s="3">
        <v>179600</v>
      </c>
      <c r="G383">
        <f t="shared" si="19"/>
        <v>-0.78123478018649406</v>
      </c>
    </row>
    <row r="384" spans="1:7">
      <c r="A384" s="3">
        <v>1418622</v>
      </c>
      <c r="D384">
        <f t="shared" si="18"/>
        <v>-0.73775941366728104</v>
      </c>
      <c r="E384">
        <f t="shared" si="20"/>
        <v>384</v>
      </c>
      <c r="F384" s="3">
        <v>180000</v>
      </c>
      <c r="G384">
        <f t="shared" si="19"/>
        <v>-0.78324079564072946</v>
      </c>
    </row>
    <row r="385" spans="1:7">
      <c r="A385" s="3">
        <v>498857</v>
      </c>
      <c r="D385">
        <f t="shared" ref="D385:D448" si="21">NORMSINV((E385-0.5)/C$12)</f>
        <v>-0.73578448962416054</v>
      </c>
      <c r="E385">
        <f t="shared" si="20"/>
        <v>385</v>
      </c>
      <c r="F385" s="3">
        <v>180000</v>
      </c>
      <c r="G385">
        <f t="shared" ref="G385:G448" si="22">IF(ISERROR((2*E385 -1)/C$12*(LN(NORMDIST(F385,C$6,C$8,TRUE))+LN(1-NORMDIST(INDEX(F:F,C$12-E385+1,,1),C$6,C$8,TRUE)))),"",(2*E385 -1)/C$12*(LN(NORMDIST(F385,C$6,C$8,TRUE))+LN(1-NORMDIST(INDEX(F:F,C$12-E385+1,,1),C$6,C$8,TRUE))))</f>
        <v>-0.78511370737113828</v>
      </c>
    </row>
    <row r="386" spans="1:7">
      <c r="A386" s="3">
        <v>50000</v>
      </c>
      <c r="D386">
        <f t="shared" si="21"/>
        <v>-0.73381243121884454</v>
      </c>
      <c r="E386">
        <f t="shared" ref="E386:E449" si="23">E385+1</f>
        <v>386</v>
      </c>
      <c r="F386" s="3">
        <v>180000</v>
      </c>
      <c r="G386">
        <f t="shared" si="22"/>
        <v>-0.78612627741063956</v>
      </c>
    </row>
    <row r="387" spans="1:7">
      <c r="A387" s="3">
        <v>959477</v>
      </c>
      <c r="D387">
        <f t="shared" si="21"/>
        <v>-0.73184322250002809</v>
      </c>
      <c r="E387">
        <f t="shared" si="23"/>
        <v>387</v>
      </c>
      <c r="F387" s="3">
        <v>182000</v>
      </c>
      <c r="G387">
        <f t="shared" si="22"/>
        <v>-0.78790232602763965</v>
      </c>
    </row>
    <row r="388" spans="1:7">
      <c r="A388" s="3">
        <v>47810</v>
      </c>
      <c r="D388">
        <f t="shared" si="21"/>
        <v>-0.72987684762963012</v>
      </c>
      <c r="E388">
        <f t="shared" si="23"/>
        <v>388</v>
      </c>
      <c r="F388" s="3">
        <v>182600</v>
      </c>
      <c r="G388">
        <f t="shared" si="22"/>
        <v>-0.78860512113513626</v>
      </c>
    </row>
    <row r="389" spans="1:7">
      <c r="A389" s="3">
        <v>50000</v>
      </c>
      <c r="D389">
        <f t="shared" si="21"/>
        <v>-0.72791329088164469</v>
      </c>
      <c r="E389">
        <f t="shared" si="23"/>
        <v>389</v>
      </c>
      <c r="F389" s="3">
        <v>185840</v>
      </c>
      <c r="G389">
        <f t="shared" si="22"/>
        <v>-0.79007596422258719</v>
      </c>
    </row>
    <row r="390" spans="1:7">
      <c r="A390" s="3">
        <v>50000</v>
      </c>
      <c r="D390">
        <f t="shared" si="21"/>
        <v>-0.72595253664101445</v>
      </c>
      <c r="E390">
        <f t="shared" si="23"/>
        <v>390</v>
      </c>
      <c r="F390" s="3">
        <v>186792</v>
      </c>
      <c r="G390">
        <f t="shared" si="22"/>
        <v>-0.79151701237062821</v>
      </c>
    </row>
    <row r="391" spans="1:7">
      <c r="A391" s="3">
        <v>50000</v>
      </c>
      <c r="D391">
        <f t="shared" si="21"/>
        <v>-0.72399456940251528</v>
      </c>
      <c r="E391">
        <f t="shared" si="23"/>
        <v>391</v>
      </c>
      <c r="F391" s="3">
        <v>187000</v>
      </c>
      <c r="G391">
        <f t="shared" si="22"/>
        <v>-0.79143191055412965</v>
      </c>
    </row>
    <row r="392" spans="1:7">
      <c r="A392" s="3">
        <v>49996</v>
      </c>
      <c r="D392">
        <f t="shared" si="21"/>
        <v>-0.72203937376965477</v>
      </c>
      <c r="E392">
        <f t="shared" si="23"/>
        <v>392</v>
      </c>
      <c r="F392" s="3">
        <v>189275</v>
      </c>
      <c r="G392">
        <f t="shared" si="22"/>
        <v>-0.79324735048564243</v>
      </c>
    </row>
    <row r="393" spans="1:7">
      <c r="A393" s="3">
        <v>42500</v>
      </c>
      <c r="D393">
        <f t="shared" si="21"/>
        <v>-0.72008693445358252</v>
      </c>
      <c r="E393">
        <f t="shared" si="23"/>
        <v>393</v>
      </c>
      <c r="F393" s="3">
        <v>189886</v>
      </c>
      <c r="G393">
        <f t="shared" si="22"/>
        <v>-0.79479806708810974</v>
      </c>
    </row>
    <row r="394" spans="1:7">
      <c r="A394" s="3">
        <v>50000</v>
      </c>
      <c r="D394">
        <f t="shared" si="21"/>
        <v>-0.71813723627201642</v>
      </c>
      <c r="E394">
        <f t="shared" si="23"/>
        <v>394</v>
      </c>
      <c r="F394" s="3">
        <v>189956</v>
      </c>
      <c r="G394">
        <f t="shared" si="22"/>
        <v>-0.79595627124081481</v>
      </c>
    </row>
    <row r="395" spans="1:7">
      <c r="A395" s="3">
        <v>50000</v>
      </c>
      <c r="D395">
        <f t="shared" si="21"/>
        <v>-0.71619026414818387</v>
      </c>
      <c r="E395">
        <f t="shared" si="23"/>
        <v>395</v>
      </c>
      <c r="F395" s="3">
        <v>191600</v>
      </c>
      <c r="G395">
        <f t="shared" si="22"/>
        <v>-0.79649484071338694</v>
      </c>
    </row>
    <row r="396" spans="1:7">
      <c r="A396" s="3">
        <v>49949</v>
      </c>
      <c r="D396">
        <f t="shared" si="21"/>
        <v>-0.7142460031097676</v>
      </c>
      <c r="E396">
        <f t="shared" si="23"/>
        <v>396</v>
      </c>
      <c r="F396" s="3">
        <v>191950</v>
      </c>
      <c r="G396">
        <f t="shared" si="22"/>
        <v>-0.79739996683618997</v>
      </c>
    </row>
    <row r="397" spans="1:7">
      <c r="A397" s="3">
        <v>50000</v>
      </c>
      <c r="D397">
        <f t="shared" si="21"/>
        <v>-0.71230443828787771</v>
      </c>
      <c r="E397">
        <f t="shared" si="23"/>
        <v>397</v>
      </c>
      <c r="F397" s="3">
        <v>195967</v>
      </c>
      <c r="G397">
        <f t="shared" si="22"/>
        <v>-0.79889227069360713</v>
      </c>
    </row>
    <row r="398" spans="1:7">
      <c r="A398" s="3">
        <v>50000</v>
      </c>
      <c r="D398">
        <f t="shared" si="21"/>
        <v>-0.71036555491602327</v>
      </c>
      <c r="E398">
        <f t="shared" si="23"/>
        <v>398</v>
      </c>
      <c r="F398" s="3">
        <v>198206</v>
      </c>
      <c r="G398">
        <f t="shared" si="22"/>
        <v>-0.79865250602071125</v>
      </c>
    </row>
    <row r="399" spans="1:7">
      <c r="A399" s="3">
        <v>50000</v>
      </c>
      <c r="D399">
        <f t="shared" si="21"/>
        <v>-0.70842933832910415</v>
      </c>
      <c r="E399">
        <f t="shared" si="23"/>
        <v>399</v>
      </c>
      <c r="F399" s="3">
        <v>198704</v>
      </c>
      <c r="G399">
        <f t="shared" si="22"/>
        <v>-0.79923062761821495</v>
      </c>
    </row>
    <row r="400" spans="1:7">
      <c r="A400" s="3">
        <v>39280</v>
      </c>
      <c r="D400">
        <f t="shared" si="21"/>
        <v>-0.70649577396241392</v>
      </c>
      <c r="E400">
        <f t="shared" si="23"/>
        <v>400</v>
      </c>
      <c r="F400" s="3">
        <v>199665</v>
      </c>
      <c r="G400">
        <f t="shared" si="22"/>
        <v>-0.80114528928669881</v>
      </c>
    </row>
    <row r="401" spans="1:7">
      <c r="A401" s="3">
        <v>50000</v>
      </c>
      <c r="D401">
        <f t="shared" si="21"/>
        <v>-0.7045648473506515</v>
      </c>
      <c r="E401">
        <f t="shared" si="23"/>
        <v>401</v>
      </c>
      <c r="F401" s="3">
        <v>199984</v>
      </c>
      <c r="G401">
        <f t="shared" si="22"/>
        <v>-0.8031204004461302</v>
      </c>
    </row>
    <row r="402" spans="1:7">
      <c r="A402" s="3">
        <v>49500</v>
      </c>
      <c r="D402">
        <f t="shared" si="21"/>
        <v>-0.70263654412694998</v>
      </c>
      <c r="E402">
        <f t="shared" si="23"/>
        <v>402</v>
      </c>
      <c r="F402" s="3">
        <v>199990</v>
      </c>
      <c r="G402">
        <f t="shared" si="22"/>
        <v>-0.80512512428997218</v>
      </c>
    </row>
    <row r="403" spans="1:7">
      <c r="A403" s="3">
        <v>23476</v>
      </c>
      <c r="D403">
        <f t="shared" si="21"/>
        <v>-0.70071085002191258</v>
      </c>
      <c r="E403">
        <f t="shared" si="23"/>
        <v>403</v>
      </c>
      <c r="F403" s="3">
        <v>200000</v>
      </c>
      <c r="G403">
        <f t="shared" si="22"/>
        <v>-0.80712946398591467</v>
      </c>
    </row>
    <row r="404" spans="1:7">
      <c r="A404" s="3">
        <v>50000</v>
      </c>
      <c r="D404">
        <f t="shared" si="21"/>
        <v>-0.69878775086266143</v>
      </c>
      <c r="E404">
        <f t="shared" si="23"/>
        <v>404</v>
      </c>
      <c r="F404" s="3">
        <v>200000</v>
      </c>
      <c r="G404">
        <f t="shared" si="22"/>
        <v>-0.80904795987547862</v>
      </c>
    </row>
    <row r="405" spans="1:7">
      <c r="A405" s="3">
        <v>400000</v>
      </c>
      <c r="D405">
        <f t="shared" si="21"/>
        <v>-0.69686723257190197</v>
      </c>
      <c r="E405">
        <f t="shared" si="23"/>
        <v>405</v>
      </c>
      <c r="F405" s="3">
        <v>200000</v>
      </c>
      <c r="G405">
        <f t="shared" si="22"/>
        <v>-0.81002184454323189</v>
      </c>
    </row>
    <row r="406" spans="1:7">
      <c r="A406" s="3">
        <v>50000</v>
      </c>
      <c r="D406">
        <f t="shared" si="21"/>
        <v>-0.69494928116699073</v>
      </c>
      <c r="E406">
        <f t="shared" si="23"/>
        <v>406</v>
      </c>
      <c r="F406" s="3">
        <v>200000</v>
      </c>
      <c r="G406">
        <f t="shared" si="22"/>
        <v>-0.81160084098283969</v>
      </c>
    </row>
    <row r="407" spans="1:7">
      <c r="A407" s="3">
        <v>999795</v>
      </c>
      <c r="D407">
        <f t="shared" si="21"/>
        <v>-0.69303388275902078</v>
      </c>
      <c r="E407">
        <f t="shared" si="23"/>
        <v>407</v>
      </c>
      <c r="F407" s="3">
        <v>200000</v>
      </c>
      <c r="G407">
        <f t="shared" si="22"/>
        <v>-0.81352578500462858</v>
      </c>
    </row>
    <row r="408" spans="1:7">
      <c r="A408" s="3">
        <v>50000</v>
      </c>
      <c r="D408">
        <f t="shared" si="21"/>
        <v>-0.69112102355191585</v>
      </c>
      <c r="E408">
        <f t="shared" si="23"/>
        <v>408</v>
      </c>
      <c r="F408" s="3">
        <v>200000</v>
      </c>
      <c r="G408">
        <f t="shared" si="22"/>
        <v>-0.81366081627442921</v>
      </c>
    </row>
    <row r="409" spans="1:7">
      <c r="A409" s="3">
        <v>1000001</v>
      </c>
      <c r="D409">
        <f t="shared" si="21"/>
        <v>-0.68921068984153255</v>
      </c>
      <c r="E409">
        <f t="shared" si="23"/>
        <v>409</v>
      </c>
      <c r="F409" s="3">
        <v>200000</v>
      </c>
      <c r="G409">
        <f t="shared" si="22"/>
        <v>-0.81545831147505909</v>
      </c>
    </row>
    <row r="410" spans="1:7">
      <c r="A410" s="3">
        <v>50000</v>
      </c>
      <c r="D410">
        <f t="shared" si="21"/>
        <v>-0.68730286801478035</v>
      </c>
      <c r="E410">
        <f t="shared" si="23"/>
        <v>410</v>
      </c>
      <c r="F410" s="3">
        <v>200000</v>
      </c>
      <c r="G410">
        <f t="shared" si="22"/>
        <v>-0.81738576931238516</v>
      </c>
    </row>
    <row r="411" spans="1:7">
      <c r="A411" s="3">
        <v>277044</v>
      </c>
      <c r="D411">
        <f t="shared" si="21"/>
        <v>-0.68539754454874335</v>
      </c>
      <c r="E411">
        <f t="shared" si="23"/>
        <v>411</v>
      </c>
      <c r="F411" s="3">
        <v>200000</v>
      </c>
      <c r="G411">
        <f t="shared" si="22"/>
        <v>-0.81926110221914306</v>
      </c>
    </row>
    <row r="412" spans="1:7">
      <c r="A412" s="3">
        <v>2000000</v>
      </c>
      <c r="D412">
        <f t="shared" si="21"/>
        <v>-0.68349470600981865</v>
      </c>
      <c r="E412">
        <f t="shared" si="23"/>
        <v>412</v>
      </c>
      <c r="F412" s="3">
        <v>200000</v>
      </c>
      <c r="G412">
        <f t="shared" si="22"/>
        <v>-0.82123896477918046</v>
      </c>
    </row>
    <row r="413" spans="1:7">
      <c r="A413" s="3">
        <v>281217</v>
      </c>
      <c r="D413">
        <f t="shared" si="21"/>
        <v>-0.68159433905286215</v>
      </c>
      <c r="E413">
        <f t="shared" si="23"/>
        <v>413</v>
      </c>
      <c r="F413" s="3">
        <v>200000</v>
      </c>
      <c r="G413">
        <f t="shared" si="22"/>
        <v>-0.82194413383358123</v>
      </c>
    </row>
    <row r="414" spans="1:7">
      <c r="A414" s="3">
        <v>88000</v>
      </c>
      <c r="D414">
        <f t="shared" si="21"/>
        <v>-0.67969643042034389</v>
      </c>
      <c r="E414">
        <f t="shared" si="23"/>
        <v>414</v>
      </c>
      <c r="F414" s="3">
        <v>200000</v>
      </c>
      <c r="G414">
        <f t="shared" si="22"/>
        <v>-0.82366027414093157</v>
      </c>
    </row>
    <row r="415" spans="1:7">
      <c r="A415" s="3">
        <v>75000</v>
      </c>
      <c r="D415">
        <f t="shared" si="21"/>
        <v>-0.6778009669415167</v>
      </c>
      <c r="E415">
        <f t="shared" si="23"/>
        <v>415</v>
      </c>
      <c r="F415" s="3">
        <v>200000</v>
      </c>
      <c r="G415">
        <f t="shared" si="22"/>
        <v>-0.82516853812904367</v>
      </c>
    </row>
    <row r="416" spans="1:7">
      <c r="A416" s="3">
        <v>146221</v>
      </c>
      <c r="D416">
        <f t="shared" si="21"/>
        <v>-0.6759079355315899</v>
      </c>
      <c r="E416">
        <f t="shared" si="23"/>
        <v>416</v>
      </c>
      <c r="F416" s="3">
        <v>200000</v>
      </c>
      <c r="G416">
        <f t="shared" si="22"/>
        <v>-0.82681836659658725</v>
      </c>
    </row>
    <row r="417" spans="1:7">
      <c r="A417" s="3">
        <v>498055</v>
      </c>
      <c r="D417">
        <f t="shared" si="21"/>
        <v>-0.6740173231909159</v>
      </c>
      <c r="E417">
        <f t="shared" si="23"/>
        <v>417</v>
      </c>
      <c r="F417" s="3">
        <v>200000</v>
      </c>
      <c r="G417">
        <f t="shared" si="22"/>
        <v>-0.82768294860578229</v>
      </c>
    </row>
    <row r="418" spans="1:7">
      <c r="A418" s="3">
        <v>600000</v>
      </c>
      <c r="D418">
        <f t="shared" si="21"/>
        <v>-0.67212911700418498</v>
      </c>
      <c r="E418">
        <f t="shared" si="23"/>
        <v>418</v>
      </c>
      <c r="F418" s="3">
        <v>200000</v>
      </c>
      <c r="G418">
        <f t="shared" si="22"/>
        <v>-0.82966935971525357</v>
      </c>
    </row>
    <row r="419" spans="1:7">
      <c r="A419" s="3">
        <v>818471</v>
      </c>
      <c r="D419">
        <f t="shared" si="21"/>
        <v>-0.67024330413962963</v>
      </c>
      <c r="E419">
        <f t="shared" si="23"/>
        <v>419</v>
      </c>
      <c r="F419" s="3">
        <v>200000</v>
      </c>
      <c r="G419">
        <f t="shared" si="22"/>
        <v>-0.83150499687299817</v>
      </c>
    </row>
    <row r="420" spans="1:7">
      <c r="A420" s="3">
        <v>297800</v>
      </c>
      <c r="D420">
        <f t="shared" si="21"/>
        <v>-0.6683598718482382</v>
      </c>
      <c r="E420">
        <f t="shared" si="23"/>
        <v>420</v>
      </c>
      <c r="F420" s="3">
        <v>200000</v>
      </c>
      <c r="G420">
        <f t="shared" si="22"/>
        <v>-0.83341012139031911</v>
      </c>
    </row>
    <row r="421" spans="1:7">
      <c r="A421" s="3">
        <v>1168734</v>
      </c>
      <c r="D421">
        <f t="shared" si="21"/>
        <v>-0.66647880746297805</v>
      </c>
      <c r="E421">
        <f t="shared" si="23"/>
        <v>421</v>
      </c>
      <c r="F421" s="3">
        <v>200000</v>
      </c>
      <c r="G421">
        <f t="shared" si="22"/>
        <v>-0.83517921091829195</v>
      </c>
    </row>
    <row r="422" spans="1:7">
      <c r="A422" s="3">
        <v>1250000</v>
      </c>
      <c r="D422">
        <f t="shared" si="21"/>
        <v>-0.66460009839802603</v>
      </c>
      <c r="E422">
        <f t="shared" si="23"/>
        <v>422</v>
      </c>
      <c r="F422" s="3">
        <v>200000</v>
      </c>
      <c r="G422">
        <f t="shared" si="22"/>
        <v>-0.83716536837588607</v>
      </c>
    </row>
    <row r="423" spans="1:7">
      <c r="A423" s="3">
        <v>750000</v>
      </c>
      <c r="D423">
        <f t="shared" si="21"/>
        <v>-0.6627237321480085</v>
      </c>
      <c r="E423">
        <f t="shared" si="23"/>
        <v>423</v>
      </c>
      <c r="F423" s="3">
        <v>200000</v>
      </c>
      <c r="G423">
        <f t="shared" si="22"/>
        <v>-0.8383909124882527</v>
      </c>
    </row>
    <row r="424" spans="1:7">
      <c r="A424" s="3">
        <v>3956061</v>
      </c>
      <c r="D424">
        <f t="shared" si="21"/>
        <v>-0.66084969628725387</v>
      </c>
      <c r="E424">
        <f t="shared" si="23"/>
        <v>424</v>
      </c>
      <c r="F424" s="3">
        <v>200000</v>
      </c>
      <c r="G424">
        <f t="shared" si="22"/>
        <v>-0.84014023700775708</v>
      </c>
    </row>
    <row r="425" spans="1:7">
      <c r="A425" s="3">
        <v>855766</v>
      </c>
      <c r="D425">
        <f t="shared" si="21"/>
        <v>-0.65897797846904504</v>
      </c>
      <c r="E425">
        <f t="shared" si="23"/>
        <v>425</v>
      </c>
      <c r="F425" s="3">
        <v>200000</v>
      </c>
      <c r="G425">
        <f t="shared" si="22"/>
        <v>-0.84078226887600194</v>
      </c>
    </row>
    <row r="426" spans="1:7">
      <c r="A426" s="3">
        <v>50000</v>
      </c>
      <c r="D426">
        <f t="shared" si="21"/>
        <v>-0.65710856642488891</v>
      </c>
      <c r="E426">
        <f t="shared" si="23"/>
        <v>426</v>
      </c>
      <c r="F426" s="3">
        <v>200000</v>
      </c>
      <c r="G426">
        <f t="shared" si="22"/>
        <v>-0.84247723896740512</v>
      </c>
    </row>
    <row r="427" spans="1:7">
      <c r="A427" s="3">
        <v>500000</v>
      </c>
      <c r="D427">
        <f t="shared" si="21"/>
        <v>-0.65524144796379047</v>
      </c>
      <c r="E427">
        <f t="shared" si="23"/>
        <v>427</v>
      </c>
      <c r="F427" s="3">
        <v>200000</v>
      </c>
      <c r="G427">
        <f t="shared" si="22"/>
        <v>-0.8430219916838575</v>
      </c>
    </row>
    <row r="428" spans="1:7">
      <c r="A428" s="3">
        <v>500906</v>
      </c>
      <c r="D428">
        <f t="shared" si="21"/>
        <v>-0.65337661097153532</v>
      </c>
      <c r="E428">
        <f t="shared" si="23"/>
        <v>428</v>
      </c>
      <c r="F428" s="3">
        <v>200001</v>
      </c>
      <c r="G428">
        <f t="shared" si="22"/>
        <v>-0.84463857342676796</v>
      </c>
    </row>
    <row r="429" spans="1:7">
      <c r="A429" s="3">
        <v>494826</v>
      </c>
      <c r="D429">
        <f t="shared" si="21"/>
        <v>-0.65151404340997854</v>
      </c>
      <c r="E429">
        <f t="shared" si="23"/>
        <v>429</v>
      </c>
      <c r="F429" s="3">
        <v>200002</v>
      </c>
      <c r="G429">
        <f t="shared" si="22"/>
        <v>-0.84625981694613195</v>
      </c>
    </row>
    <row r="430" spans="1:7">
      <c r="A430" s="3">
        <v>871845</v>
      </c>
      <c r="D430">
        <f t="shared" si="21"/>
        <v>-0.64965373331634635</v>
      </c>
      <c r="E430">
        <f t="shared" si="23"/>
        <v>430</v>
      </c>
      <c r="F430" s="3">
        <v>200360</v>
      </c>
      <c r="G430">
        <f t="shared" si="22"/>
        <v>-0.84728572730809115</v>
      </c>
    </row>
    <row r="431" spans="1:7">
      <c r="A431" s="3">
        <v>350000</v>
      </c>
      <c r="D431">
        <f t="shared" si="21"/>
        <v>-0.64779566880254025</v>
      </c>
      <c r="E431">
        <f t="shared" si="23"/>
        <v>431</v>
      </c>
      <c r="F431" s="3">
        <v>200360</v>
      </c>
      <c r="G431">
        <f t="shared" si="22"/>
        <v>-0.84907693257081873</v>
      </c>
    </row>
    <row r="432" spans="1:7">
      <c r="A432" s="3">
        <v>4030207</v>
      </c>
      <c r="D432">
        <f t="shared" si="21"/>
        <v>-0.64593983805445432</v>
      </c>
      <c r="E432">
        <f t="shared" si="23"/>
        <v>432</v>
      </c>
      <c r="F432" s="3">
        <v>200800</v>
      </c>
      <c r="G432">
        <f t="shared" si="22"/>
        <v>-0.85071905965005479</v>
      </c>
    </row>
    <row r="433" spans="1:7">
      <c r="A433" s="3">
        <v>500000</v>
      </c>
      <c r="D433">
        <f t="shared" si="21"/>
        <v>-0.64408622933129367</v>
      </c>
      <c r="E433">
        <f t="shared" si="23"/>
        <v>433</v>
      </c>
      <c r="F433" s="3">
        <v>201600</v>
      </c>
      <c r="G433">
        <f t="shared" si="22"/>
        <v>-0.8520580359639307</v>
      </c>
    </row>
    <row r="434" spans="1:7">
      <c r="A434" s="3">
        <v>200000</v>
      </c>
      <c r="D434">
        <f t="shared" si="21"/>
        <v>-0.64223483096490697</v>
      </c>
      <c r="E434">
        <f t="shared" si="23"/>
        <v>434</v>
      </c>
      <c r="F434" s="3">
        <v>202500</v>
      </c>
      <c r="G434">
        <f t="shared" si="22"/>
        <v>-0.85376978286576899</v>
      </c>
    </row>
    <row r="435" spans="1:7">
      <c r="A435" s="3">
        <v>25000</v>
      </c>
      <c r="D435">
        <f t="shared" si="21"/>
        <v>-0.64038563135912263</v>
      </c>
      <c r="E435">
        <f t="shared" si="23"/>
        <v>435</v>
      </c>
      <c r="F435" s="3">
        <v>204988</v>
      </c>
      <c r="G435">
        <f t="shared" si="22"/>
        <v>-0.85544502671746292</v>
      </c>
    </row>
    <row r="436" spans="1:7">
      <c r="A436" s="3">
        <v>151019</v>
      </c>
      <c r="D436">
        <f t="shared" si="21"/>
        <v>-0.63853861898909248</v>
      </c>
      <c r="E436">
        <f t="shared" si="23"/>
        <v>436</v>
      </c>
      <c r="F436" s="3">
        <v>208000</v>
      </c>
      <c r="G436">
        <f t="shared" si="22"/>
        <v>-0.85705579281818278</v>
      </c>
    </row>
    <row r="437" spans="1:7">
      <c r="A437" s="3">
        <v>2051058</v>
      </c>
      <c r="D437">
        <f t="shared" si="21"/>
        <v>-0.63669378240064511</v>
      </c>
      <c r="E437">
        <f t="shared" si="23"/>
        <v>437</v>
      </c>
      <c r="F437" s="3">
        <v>208950</v>
      </c>
      <c r="G437">
        <f t="shared" si="22"/>
        <v>-0.85874241621210134</v>
      </c>
    </row>
    <row r="438" spans="1:7">
      <c r="A438" s="3">
        <v>476553</v>
      </c>
      <c r="D438">
        <f t="shared" si="21"/>
        <v>-0.63485111020964424</v>
      </c>
      <c r="E438">
        <f t="shared" si="23"/>
        <v>438</v>
      </c>
      <c r="F438" s="3">
        <v>209200</v>
      </c>
      <c r="G438">
        <f t="shared" si="22"/>
        <v>-0.86068388012343566</v>
      </c>
    </row>
    <row r="439" spans="1:7">
      <c r="A439" s="3">
        <v>1397601</v>
      </c>
      <c r="D439">
        <f t="shared" si="21"/>
        <v>-0.63301059110135272</v>
      </c>
      <c r="E439">
        <f t="shared" si="23"/>
        <v>439</v>
      </c>
      <c r="F439" s="3">
        <v>210000</v>
      </c>
      <c r="G439">
        <f t="shared" si="22"/>
        <v>-0.86225892935377191</v>
      </c>
    </row>
    <row r="440" spans="1:7">
      <c r="A440" s="3">
        <v>250000</v>
      </c>
      <c r="D440">
        <f t="shared" si="21"/>
        <v>-0.63117221382980937</v>
      </c>
      <c r="E440">
        <f t="shared" si="23"/>
        <v>440</v>
      </c>
      <c r="F440" s="3">
        <v>210000</v>
      </c>
      <c r="G440">
        <f t="shared" si="22"/>
        <v>-0.86376314381271091</v>
      </c>
    </row>
    <row r="441" spans="1:7">
      <c r="A441" s="3">
        <v>135001</v>
      </c>
      <c r="D441">
        <f t="shared" si="21"/>
        <v>-0.62933596721720486</v>
      </c>
      <c r="E441">
        <f t="shared" si="23"/>
        <v>441</v>
      </c>
      <c r="F441" s="3">
        <v>210000</v>
      </c>
      <c r="G441">
        <f t="shared" si="22"/>
        <v>-0.86495093676798851</v>
      </c>
    </row>
    <row r="442" spans="1:7">
      <c r="A442" s="3">
        <v>2610000</v>
      </c>
      <c r="D442">
        <f t="shared" si="21"/>
        <v>-0.62750184015327193</v>
      </c>
      <c r="E442">
        <f t="shared" si="23"/>
        <v>442</v>
      </c>
      <c r="F442" s="3">
        <v>210000</v>
      </c>
      <c r="G442">
        <f t="shared" si="22"/>
        <v>-0.86673802721630244</v>
      </c>
    </row>
    <row r="443" spans="1:7">
      <c r="A443" s="3">
        <v>538967</v>
      </c>
      <c r="D443">
        <f t="shared" si="21"/>
        <v>-0.62566982159467477</v>
      </c>
      <c r="E443">
        <f t="shared" si="23"/>
        <v>443</v>
      </c>
      <c r="F443" s="3">
        <v>210360</v>
      </c>
      <c r="G443">
        <f t="shared" si="22"/>
        <v>-0.86860387273841011</v>
      </c>
    </row>
    <row r="444" spans="1:7">
      <c r="A444" s="3">
        <v>75000</v>
      </c>
      <c r="D444">
        <f t="shared" si="21"/>
        <v>-0.62383990056441385</v>
      </c>
      <c r="E444">
        <f t="shared" si="23"/>
        <v>444</v>
      </c>
      <c r="F444" s="3">
        <v>211795</v>
      </c>
      <c r="G444">
        <f t="shared" si="22"/>
        <v>-0.87009315051047997</v>
      </c>
    </row>
    <row r="445" spans="1:7">
      <c r="A445" s="3">
        <v>700000</v>
      </c>
      <c r="D445">
        <f t="shared" si="21"/>
        <v>-0.62201206615122662</v>
      </c>
      <c r="E445">
        <f t="shared" si="23"/>
        <v>445</v>
      </c>
      <c r="F445" s="3">
        <v>212000</v>
      </c>
      <c r="G445">
        <f t="shared" si="22"/>
        <v>-0.87181418780289777</v>
      </c>
    </row>
    <row r="446" spans="1:7">
      <c r="A446" s="3">
        <v>75000</v>
      </c>
      <c r="D446">
        <f t="shared" si="21"/>
        <v>-0.6201863075090065</v>
      </c>
      <c r="E446">
        <f t="shared" si="23"/>
        <v>446</v>
      </c>
      <c r="F446" s="3">
        <v>213000</v>
      </c>
      <c r="G446">
        <f t="shared" si="22"/>
        <v>-0.87266230314188697</v>
      </c>
    </row>
    <row r="447" spans="1:7">
      <c r="A447" s="3">
        <v>1696890</v>
      </c>
      <c r="D447">
        <f t="shared" si="21"/>
        <v>-0.61836261385621649</v>
      </c>
      <c r="E447">
        <f t="shared" si="23"/>
        <v>447</v>
      </c>
      <c r="F447" s="3">
        <v>213000</v>
      </c>
      <c r="G447">
        <f t="shared" si="22"/>
        <v>-0.87407879444553271</v>
      </c>
    </row>
    <row r="448" spans="1:7">
      <c r="A448" s="3">
        <v>40000</v>
      </c>
      <c r="D448">
        <f t="shared" si="21"/>
        <v>-0.61654097447531908</v>
      </c>
      <c r="E448">
        <f t="shared" si="23"/>
        <v>448</v>
      </c>
      <c r="F448" s="3">
        <v>213750</v>
      </c>
      <c r="G448">
        <f t="shared" si="22"/>
        <v>-0.87553567241836561</v>
      </c>
    </row>
    <row r="449" spans="1:7">
      <c r="A449" s="3">
        <v>974941</v>
      </c>
      <c r="D449">
        <f t="shared" ref="D449:D512" si="24">NORMSINV((E449-0.5)/C$12)</f>
        <v>-0.61472137871220633</v>
      </c>
      <c r="E449">
        <f t="shared" si="23"/>
        <v>449</v>
      </c>
      <c r="F449" s="3">
        <v>214808</v>
      </c>
      <c r="G449">
        <f t="shared" ref="G449:G512" si="25">IF(ISERROR((2*E449 -1)/C$12*(LN(NORMDIST(F449,C$6,C$8,TRUE))+LN(1-NORMDIST(INDEX(F:F,C$12-E449+1,,1),C$6,C$8,TRUE)))),"",(2*E449 -1)/C$12*(LN(NORMDIST(F449,C$6,C$8,TRUE))+LN(1-NORMDIST(INDEX(F:F,C$12-E449+1,,1),C$6,C$8,TRUE))))</f>
        <v>-0.87709115255185344</v>
      </c>
    </row>
    <row r="450" spans="1:7">
      <c r="A450" s="3">
        <v>2025622</v>
      </c>
      <c r="D450">
        <f t="shared" si="24"/>
        <v>-0.61290381597563581</v>
      </c>
      <c r="E450">
        <f t="shared" ref="E450:E513" si="26">E449+1</f>
        <v>450</v>
      </c>
      <c r="F450" s="3">
        <v>215000</v>
      </c>
      <c r="G450">
        <f t="shared" si="25"/>
        <v>-0.87894084216812829</v>
      </c>
    </row>
    <row r="451" spans="1:7">
      <c r="A451" s="3">
        <v>3000165</v>
      </c>
      <c r="D451">
        <f t="shared" si="24"/>
        <v>-0.61108827573667823</v>
      </c>
      <c r="E451">
        <f t="shared" si="26"/>
        <v>451</v>
      </c>
      <c r="F451" s="3">
        <v>215000</v>
      </c>
      <c r="G451">
        <f t="shared" si="25"/>
        <v>-0.87947922068601037</v>
      </c>
    </row>
    <row r="452" spans="1:7">
      <c r="A452" s="3">
        <v>10000</v>
      </c>
      <c r="D452">
        <f t="shared" si="24"/>
        <v>-0.60927474752816324</v>
      </c>
      <c r="E452">
        <f t="shared" si="26"/>
        <v>452</v>
      </c>
      <c r="F452" s="3">
        <v>216000</v>
      </c>
      <c r="G452">
        <f t="shared" si="25"/>
        <v>-0.88053543320059191</v>
      </c>
    </row>
    <row r="453" spans="1:7">
      <c r="A453" s="3">
        <v>987000</v>
      </c>
      <c r="D453">
        <f t="shared" si="24"/>
        <v>-0.60746322094413907</v>
      </c>
      <c r="E453">
        <f t="shared" si="26"/>
        <v>453</v>
      </c>
      <c r="F453" s="3">
        <v>217200</v>
      </c>
      <c r="G453">
        <f t="shared" si="25"/>
        <v>-0.88232989581763399</v>
      </c>
    </row>
    <row r="454" spans="1:7">
      <c r="A454" s="3">
        <v>125000</v>
      </c>
      <c r="D454">
        <f t="shared" si="24"/>
        <v>-0.60565368563933009</v>
      </c>
      <c r="E454">
        <f t="shared" si="26"/>
        <v>454</v>
      </c>
      <c r="F454" s="3">
        <v>218567</v>
      </c>
      <c r="G454">
        <f t="shared" si="25"/>
        <v>-0.88392074789296404</v>
      </c>
    </row>
    <row r="455" spans="1:7">
      <c r="A455" s="3">
        <v>975000</v>
      </c>
      <c r="D455">
        <f t="shared" si="24"/>
        <v>-0.60384613132860698</v>
      </c>
      <c r="E455">
        <f t="shared" si="26"/>
        <v>455</v>
      </c>
      <c r="F455" s="3">
        <v>221755</v>
      </c>
      <c r="G455">
        <f t="shared" si="25"/>
        <v>-0.8849763088612902</v>
      </c>
    </row>
    <row r="456" spans="1:7">
      <c r="A456" s="3">
        <v>4353830</v>
      </c>
      <c r="D456">
        <f t="shared" si="24"/>
        <v>-0.60204054778645799</v>
      </c>
      <c r="E456">
        <f t="shared" si="26"/>
        <v>456</v>
      </c>
      <c r="F456" s="3">
        <v>222000</v>
      </c>
      <c r="G456">
        <f t="shared" si="25"/>
        <v>-0.88679397478781097</v>
      </c>
    </row>
    <row r="457" spans="1:7">
      <c r="A457" s="3">
        <v>100000</v>
      </c>
      <c r="D457">
        <f t="shared" si="24"/>
        <v>-0.60023692484646762</v>
      </c>
      <c r="E457">
        <f t="shared" si="26"/>
        <v>457</v>
      </c>
      <c r="F457" s="3">
        <v>224000</v>
      </c>
      <c r="G457">
        <f t="shared" si="25"/>
        <v>-0.88847827181520678</v>
      </c>
    </row>
    <row r="458" spans="1:7">
      <c r="A458" s="3">
        <v>242580</v>
      </c>
      <c r="D458">
        <f t="shared" si="24"/>
        <v>-0.59843525240079998</v>
      </c>
      <c r="E458">
        <f t="shared" si="26"/>
        <v>458</v>
      </c>
      <c r="F458" s="3">
        <v>224030</v>
      </c>
      <c r="G458">
        <f t="shared" si="25"/>
        <v>-0.89042107656434244</v>
      </c>
    </row>
    <row r="459" spans="1:7">
      <c r="A459" s="3">
        <v>100000</v>
      </c>
      <c r="D459">
        <f t="shared" si="24"/>
        <v>-0.59663552039968981</v>
      </c>
      <c r="E459">
        <f t="shared" si="26"/>
        <v>459</v>
      </c>
      <c r="F459" s="3">
        <v>225000</v>
      </c>
      <c r="G459">
        <f t="shared" si="25"/>
        <v>-0.89226236399801928</v>
      </c>
    </row>
    <row r="460" spans="1:7">
      <c r="A460" s="3">
        <v>6500000</v>
      </c>
      <c r="D460">
        <f t="shared" si="24"/>
        <v>-0.59483771885093473</v>
      </c>
      <c r="E460">
        <f t="shared" si="26"/>
        <v>460</v>
      </c>
      <c r="F460" s="3">
        <v>225000</v>
      </c>
      <c r="G460">
        <f t="shared" si="25"/>
        <v>-0.8942084105934347</v>
      </c>
    </row>
    <row r="461" spans="1:7">
      <c r="A461" s="3">
        <v>210360</v>
      </c>
      <c r="D461">
        <f t="shared" si="24"/>
        <v>-0.59304183781939723</v>
      </c>
      <c r="E461">
        <f t="shared" si="26"/>
        <v>461</v>
      </c>
      <c r="F461" s="3">
        <v>227200</v>
      </c>
      <c r="G461">
        <f t="shared" si="25"/>
        <v>-0.89591535163463998</v>
      </c>
    </row>
    <row r="462" spans="1:7">
      <c r="A462" s="3">
        <v>600000</v>
      </c>
      <c r="D462">
        <f t="shared" si="24"/>
        <v>-0.59124786742650803</v>
      </c>
      <c r="E462">
        <f t="shared" si="26"/>
        <v>462</v>
      </c>
      <c r="F462" s="3">
        <v>227352</v>
      </c>
      <c r="G462">
        <f t="shared" si="25"/>
        <v>-0.89784432570311401</v>
      </c>
    </row>
    <row r="463" spans="1:7">
      <c r="A463" s="3">
        <v>2935048</v>
      </c>
      <c r="D463">
        <f t="shared" si="24"/>
        <v>-0.58945579784977842</v>
      </c>
      <c r="E463">
        <f t="shared" si="26"/>
        <v>463</v>
      </c>
      <c r="F463" s="3">
        <v>228150</v>
      </c>
      <c r="G463">
        <f t="shared" si="25"/>
        <v>-0.89970272960283748</v>
      </c>
    </row>
    <row r="464" spans="1:7">
      <c r="A464" s="3">
        <v>7090167</v>
      </c>
      <c r="D464">
        <f t="shared" si="24"/>
        <v>-0.58766561932231365</v>
      </c>
      <c r="E464">
        <f t="shared" si="26"/>
        <v>464</v>
      </c>
      <c r="F464" s="3">
        <v>230000</v>
      </c>
      <c r="G464">
        <f t="shared" si="25"/>
        <v>-0.90144573721233701</v>
      </c>
    </row>
    <row r="465" spans="1:7">
      <c r="A465" s="3">
        <v>1200007</v>
      </c>
      <c r="D465">
        <f t="shared" si="24"/>
        <v>-0.58587732213233479</v>
      </c>
      <c r="E465">
        <f t="shared" si="26"/>
        <v>465</v>
      </c>
      <c r="F465" s="3">
        <v>231382</v>
      </c>
      <c r="G465">
        <f t="shared" si="25"/>
        <v>-0.90323919030407607</v>
      </c>
    </row>
    <row r="466" spans="1:7">
      <c r="A466" s="3">
        <v>4475911</v>
      </c>
      <c r="D466">
        <f t="shared" si="24"/>
        <v>-0.58409089662270297</v>
      </c>
      <c r="E466">
        <f t="shared" si="26"/>
        <v>466</v>
      </c>
      <c r="F466" s="3">
        <v>231846</v>
      </c>
      <c r="G466">
        <f t="shared" si="25"/>
        <v>-0.90513279148986414</v>
      </c>
    </row>
    <row r="467" spans="1:7">
      <c r="A467" s="3">
        <v>5664388</v>
      </c>
      <c r="D467">
        <f t="shared" si="24"/>
        <v>-0.58230633319045055</v>
      </c>
      <c r="E467">
        <f t="shared" si="26"/>
        <v>467</v>
      </c>
      <c r="F467" s="3">
        <v>234450</v>
      </c>
      <c r="G467">
        <f t="shared" si="25"/>
        <v>-0.90679079087479841</v>
      </c>
    </row>
    <row r="468" spans="1:7">
      <c r="A468" s="3">
        <v>330008</v>
      </c>
      <c r="D468">
        <f t="shared" si="24"/>
        <v>-0.58052362228631615</v>
      </c>
      <c r="E468">
        <f t="shared" si="26"/>
        <v>468</v>
      </c>
      <c r="F468" s="3">
        <v>235000</v>
      </c>
      <c r="G468">
        <f t="shared" si="25"/>
        <v>-0.9086739929942953</v>
      </c>
    </row>
    <row r="469" spans="1:7">
      <c r="A469" s="3">
        <v>4476761</v>
      </c>
      <c r="D469">
        <f t="shared" si="24"/>
        <v>-0.57874275441428347</v>
      </c>
      <c r="E469">
        <f t="shared" si="26"/>
        <v>469</v>
      </c>
      <c r="F469" s="3">
        <v>235150</v>
      </c>
      <c r="G469">
        <f t="shared" si="25"/>
        <v>-0.91060111466786398</v>
      </c>
    </row>
    <row r="470" spans="1:7">
      <c r="A470" s="3">
        <v>9490475</v>
      </c>
      <c r="D470">
        <f t="shared" si="24"/>
        <v>-0.57696372013112718</v>
      </c>
      <c r="E470">
        <f t="shared" si="26"/>
        <v>470</v>
      </c>
      <c r="F470" s="3">
        <v>238080</v>
      </c>
      <c r="G470">
        <f t="shared" si="25"/>
        <v>-0.91222055354178511</v>
      </c>
    </row>
    <row r="471" spans="1:7">
      <c r="A471" s="3">
        <v>9000000</v>
      </c>
      <c r="D471">
        <f t="shared" si="24"/>
        <v>-0.57518651004596177</v>
      </c>
      <c r="E471">
        <f t="shared" si="26"/>
        <v>471</v>
      </c>
      <c r="F471" s="3">
        <v>238500</v>
      </c>
      <c r="G471">
        <f t="shared" si="25"/>
        <v>-0.91395878177690637</v>
      </c>
    </row>
    <row r="472" spans="1:7">
      <c r="A472" s="3">
        <v>1000000</v>
      </c>
      <c r="D472">
        <f t="shared" si="24"/>
        <v>-0.57341111481979468</v>
      </c>
      <c r="E472">
        <f t="shared" si="26"/>
        <v>472</v>
      </c>
      <c r="F472" s="3">
        <v>239796</v>
      </c>
      <c r="G472">
        <f t="shared" si="25"/>
        <v>-0.91389511747245422</v>
      </c>
    </row>
    <row r="473" spans="1:7">
      <c r="A473" s="3">
        <v>600000</v>
      </c>
      <c r="D473">
        <f t="shared" si="24"/>
        <v>-0.5716375251650857</v>
      </c>
      <c r="E473">
        <f t="shared" si="26"/>
        <v>473</v>
      </c>
      <c r="F473" s="3">
        <v>240000</v>
      </c>
      <c r="G473">
        <f t="shared" si="25"/>
        <v>-0.9154183793630345</v>
      </c>
    </row>
    <row r="474" spans="1:7">
      <c r="A474" s="3">
        <v>3000000</v>
      </c>
      <c r="D474">
        <f t="shared" si="24"/>
        <v>-0.5698657318453092</v>
      </c>
      <c r="E474">
        <f t="shared" si="26"/>
        <v>474</v>
      </c>
      <c r="F474" s="3">
        <v>240000</v>
      </c>
      <c r="G474">
        <f t="shared" si="25"/>
        <v>-0.91695248037660015</v>
      </c>
    </row>
    <row r="475" spans="1:7">
      <c r="A475" s="3">
        <v>3772190</v>
      </c>
      <c r="D475">
        <f t="shared" si="24"/>
        <v>-0.56809572567452171</v>
      </c>
      <c r="E475">
        <f t="shared" si="26"/>
        <v>475</v>
      </c>
      <c r="F475" s="3">
        <v>241747</v>
      </c>
      <c r="G475">
        <f t="shared" si="25"/>
        <v>-0.918650762181344</v>
      </c>
    </row>
    <row r="476" spans="1:7">
      <c r="A476" s="3">
        <v>600000</v>
      </c>
      <c r="D476">
        <f t="shared" si="24"/>
        <v>-0.56632749751693279</v>
      </c>
      <c r="E476">
        <f t="shared" si="26"/>
        <v>476</v>
      </c>
      <c r="F476" s="3">
        <v>242000</v>
      </c>
      <c r="G476">
        <f t="shared" si="25"/>
        <v>-0.92053113788124363</v>
      </c>
    </row>
    <row r="477" spans="1:7">
      <c r="A477" s="3">
        <v>175000</v>
      </c>
      <c r="D477">
        <f t="shared" si="24"/>
        <v>-0.5645610382864823</v>
      </c>
      <c r="E477">
        <f t="shared" si="26"/>
        <v>477</v>
      </c>
      <c r="F477" s="3">
        <v>242580</v>
      </c>
      <c r="G477">
        <f t="shared" si="25"/>
        <v>-0.92229334025806387</v>
      </c>
    </row>
    <row r="478" spans="1:7">
      <c r="A478" s="3">
        <v>80000</v>
      </c>
      <c r="D478">
        <f t="shared" si="24"/>
        <v>-0.56279633894642001</v>
      </c>
      <c r="E478">
        <f t="shared" si="26"/>
        <v>478</v>
      </c>
      <c r="F478" s="3">
        <v>244733</v>
      </c>
      <c r="G478">
        <f t="shared" si="25"/>
        <v>-0.92320347639310774</v>
      </c>
    </row>
    <row r="479" spans="1:7">
      <c r="A479" s="3">
        <v>9999</v>
      </c>
      <c r="D479">
        <f t="shared" si="24"/>
        <v>-0.56103339050888901</v>
      </c>
      <c r="E479">
        <f t="shared" si="26"/>
        <v>479</v>
      </c>
      <c r="F479" s="3">
        <v>244924</v>
      </c>
      <c r="G479">
        <f t="shared" si="25"/>
        <v>-0.92472035703734556</v>
      </c>
    </row>
    <row r="480" spans="1:7">
      <c r="A480" s="3">
        <v>250000</v>
      </c>
      <c r="D480">
        <f t="shared" si="24"/>
        <v>-0.55927218403451617</v>
      </c>
      <c r="E480">
        <f t="shared" si="26"/>
        <v>480</v>
      </c>
      <c r="F480" s="3">
        <v>245534</v>
      </c>
      <c r="G480">
        <f t="shared" si="25"/>
        <v>-0.92627290172826948</v>
      </c>
    </row>
    <row r="481" spans="1:7">
      <c r="A481" s="3">
        <v>350000</v>
      </c>
      <c r="D481">
        <f t="shared" si="24"/>
        <v>-0.55751271063200369</v>
      </c>
      <c r="E481">
        <f t="shared" si="26"/>
        <v>481</v>
      </c>
      <c r="F481" s="3">
        <v>246070</v>
      </c>
      <c r="G481">
        <f t="shared" si="25"/>
        <v>-0.92775732302676051</v>
      </c>
    </row>
    <row r="482" spans="1:7">
      <c r="A482" s="3">
        <v>12000</v>
      </c>
      <c r="D482">
        <f t="shared" si="24"/>
        <v>-0.55575496145772607</v>
      </c>
      <c r="E482">
        <f t="shared" si="26"/>
        <v>482</v>
      </c>
      <c r="F482" s="3">
        <v>247333</v>
      </c>
      <c r="G482">
        <f t="shared" si="25"/>
        <v>-0.92949616373263366</v>
      </c>
    </row>
    <row r="483" spans="1:7">
      <c r="A483" s="3">
        <v>299444</v>
      </c>
      <c r="D483">
        <f t="shared" si="24"/>
        <v>-0.55399892771533044</v>
      </c>
      <c r="E483">
        <f t="shared" si="26"/>
        <v>483</v>
      </c>
      <c r="F483" s="3">
        <v>247465</v>
      </c>
      <c r="G483">
        <f t="shared" si="25"/>
        <v>-0.93133146806707312</v>
      </c>
    </row>
    <row r="484" spans="1:7">
      <c r="A484" s="3">
        <v>539334</v>
      </c>
      <c r="D484">
        <f t="shared" si="24"/>
        <v>-0.55224460065534264</v>
      </c>
      <c r="E484">
        <f t="shared" si="26"/>
        <v>484</v>
      </c>
      <c r="F484" s="3">
        <v>248250</v>
      </c>
      <c r="G484">
        <f t="shared" si="25"/>
        <v>-0.93316954444799183</v>
      </c>
    </row>
    <row r="485" spans="1:7">
      <c r="A485" s="3">
        <v>2940000</v>
      </c>
      <c r="D485">
        <f t="shared" si="24"/>
        <v>-0.5504919715747737</v>
      </c>
      <c r="E485">
        <f t="shared" si="26"/>
        <v>485</v>
      </c>
      <c r="F485" s="3">
        <v>248343</v>
      </c>
      <c r="G485">
        <f t="shared" si="25"/>
        <v>-0.93392434395684132</v>
      </c>
    </row>
    <row r="486" spans="1:7">
      <c r="A486" s="3">
        <v>170000</v>
      </c>
      <c r="D486">
        <f t="shared" si="24"/>
        <v>-0.54874103181673484</v>
      </c>
      <c r="E486">
        <f t="shared" si="26"/>
        <v>486</v>
      </c>
      <c r="F486" s="3">
        <v>248760</v>
      </c>
      <c r="G486">
        <f t="shared" si="25"/>
        <v>-0.93560675837587981</v>
      </c>
    </row>
    <row r="487" spans="1:7">
      <c r="A487" s="3">
        <v>600223</v>
      </c>
      <c r="D487">
        <f t="shared" si="24"/>
        <v>-0.54699177277005129</v>
      </c>
      <c r="E487">
        <f t="shared" si="26"/>
        <v>487</v>
      </c>
      <c r="F487" s="3">
        <v>249113</v>
      </c>
      <c r="G487">
        <f t="shared" si="25"/>
        <v>-0.93715951978977374</v>
      </c>
    </row>
    <row r="488" spans="1:7">
      <c r="A488" s="3">
        <v>1400000</v>
      </c>
      <c r="D488">
        <f t="shared" si="24"/>
        <v>-0.54524418586888423</v>
      </c>
      <c r="E488">
        <f t="shared" si="26"/>
        <v>488</v>
      </c>
      <c r="F488" s="3">
        <v>249290</v>
      </c>
      <c r="G488">
        <f t="shared" si="25"/>
        <v>-0.93751252159925202</v>
      </c>
    </row>
    <row r="489" spans="1:7">
      <c r="A489" s="3">
        <v>250000</v>
      </c>
      <c r="D489">
        <f t="shared" si="24"/>
        <v>-0.54349826259235379</v>
      </c>
      <c r="E489">
        <f t="shared" si="26"/>
        <v>489</v>
      </c>
      <c r="F489" s="3">
        <v>249396</v>
      </c>
      <c r="G489">
        <f t="shared" si="25"/>
        <v>-0.93922330010045973</v>
      </c>
    </row>
    <row r="490" spans="1:7">
      <c r="A490" s="3">
        <v>2241989</v>
      </c>
      <c r="D490">
        <f t="shared" si="24"/>
        <v>-0.54175399446416628</v>
      </c>
      <c r="E490">
        <f t="shared" si="26"/>
        <v>490</v>
      </c>
      <c r="F490" s="3">
        <v>249445</v>
      </c>
      <c r="G490">
        <f t="shared" si="25"/>
        <v>-0.93883853045851706</v>
      </c>
    </row>
    <row r="491" spans="1:7">
      <c r="A491" s="3">
        <v>249290</v>
      </c>
      <c r="D491">
        <f t="shared" si="24"/>
        <v>-0.54001137305224611</v>
      </c>
      <c r="E491">
        <f t="shared" si="26"/>
        <v>491</v>
      </c>
      <c r="F491" s="3">
        <v>249471</v>
      </c>
      <c r="G491">
        <f t="shared" si="25"/>
        <v>-0.94041282538559523</v>
      </c>
    </row>
    <row r="492" spans="1:7">
      <c r="A492" s="3">
        <v>2401202</v>
      </c>
      <c r="D492">
        <f t="shared" si="24"/>
        <v>-0.53827038996836962</v>
      </c>
      <c r="E492">
        <f t="shared" si="26"/>
        <v>492</v>
      </c>
      <c r="F492" s="3">
        <v>249482</v>
      </c>
      <c r="G492">
        <f t="shared" si="25"/>
        <v>-0.94226234982391743</v>
      </c>
    </row>
    <row r="493" spans="1:7">
      <c r="A493" s="3">
        <v>992800</v>
      </c>
      <c r="D493">
        <f t="shared" si="24"/>
        <v>-0.5365310368678039</v>
      </c>
      <c r="E493">
        <f t="shared" si="26"/>
        <v>493</v>
      </c>
      <c r="F493" s="3">
        <v>249505</v>
      </c>
      <c r="G493">
        <f t="shared" si="25"/>
        <v>-0.94351736552052834</v>
      </c>
    </row>
    <row r="494" spans="1:7">
      <c r="A494" s="3">
        <v>1422627</v>
      </c>
      <c r="D494">
        <f t="shared" si="24"/>
        <v>-0.53479330544894776</v>
      </c>
      <c r="E494">
        <f t="shared" si="26"/>
        <v>494</v>
      </c>
      <c r="F494" s="3">
        <v>249612</v>
      </c>
      <c r="G494">
        <f t="shared" si="25"/>
        <v>-0.94481588467147126</v>
      </c>
    </row>
    <row r="495" spans="1:7">
      <c r="A495" s="3">
        <v>768112</v>
      </c>
      <c r="D495">
        <f t="shared" si="24"/>
        <v>-0.53305718745297825</v>
      </c>
      <c r="E495">
        <f t="shared" si="26"/>
        <v>495</v>
      </c>
      <c r="F495" s="3">
        <v>249727</v>
      </c>
      <c r="G495">
        <f t="shared" si="25"/>
        <v>-0.9465765335071431</v>
      </c>
    </row>
    <row r="496" spans="1:7">
      <c r="A496" s="3">
        <v>986452</v>
      </c>
      <c r="D496">
        <f t="shared" si="24"/>
        <v>-0.53132267466349825</v>
      </c>
      <c r="E496">
        <f t="shared" si="26"/>
        <v>496</v>
      </c>
      <c r="F496" s="3">
        <v>249808</v>
      </c>
      <c r="G496">
        <f t="shared" si="25"/>
        <v>-0.94548325761829499</v>
      </c>
    </row>
    <row r="497" spans="1:7">
      <c r="A497" s="3">
        <v>1153442</v>
      </c>
      <c r="D497">
        <f t="shared" si="24"/>
        <v>-0.52958975890618798</v>
      </c>
      <c r="E497">
        <f t="shared" si="26"/>
        <v>497</v>
      </c>
      <c r="F497" s="3">
        <v>249826</v>
      </c>
      <c r="G497">
        <f t="shared" si="25"/>
        <v>-0.94713090430462099</v>
      </c>
    </row>
    <row r="498" spans="1:7">
      <c r="A498" s="3">
        <v>300000</v>
      </c>
      <c r="D498">
        <f t="shared" si="24"/>
        <v>-0.52785843204846195</v>
      </c>
      <c r="E498">
        <f t="shared" si="26"/>
        <v>498</v>
      </c>
      <c r="F498" s="3">
        <v>249830</v>
      </c>
      <c r="G498">
        <f t="shared" si="25"/>
        <v>-0.9488981377562471</v>
      </c>
    </row>
    <row r="499" spans="1:7">
      <c r="A499" s="3">
        <v>2494277</v>
      </c>
      <c r="D499">
        <f t="shared" si="24"/>
        <v>-0.5261286859991261</v>
      </c>
      <c r="E499">
        <f t="shared" si="26"/>
        <v>499</v>
      </c>
      <c r="F499" s="3">
        <v>249855</v>
      </c>
      <c r="G499">
        <f t="shared" si="25"/>
        <v>-0.95048235652906277</v>
      </c>
    </row>
    <row r="500" spans="1:7">
      <c r="A500" s="3">
        <v>2000000</v>
      </c>
      <c r="D500">
        <f t="shared" si="24"/>
        <v>-0.52440051270804089</v>
      </c>
      <c r="E500">
        <f t="shared" si="26"/>
        <v>500</v>
      </c>
      <c r="F500" s="3">
        <v>249939</v>
      </c>
      <c r="G500">
        <f t="shared" si="25"/>
        <v>-0.95205082151305609</v>
      </c>
    </row>
    <row r="501" spans="1:7">
      <c r="A501" s="3">
        <v>753624</v>
      </c>
      <c r="D501">
        <f t="shared" si="24"/>
        <v>-0.52267390416578485</v>
      </c>
      <c r="E501">
        <f t="shared" si="26"/>
        <v>501</v>
      </c>
      <c r="F501" s="3">
        <v>249994</v>
      </c>
      <c r="G501">
        <f t="shared" si="25"/>
        <v>-0.95394951179099774</v>
      </c>
    </row>
    <row r="502" spans="1:7">
      <c r="A502" s="3">
        <v>369623</v>
      </c>
      <c r="D502">
        <f t="shared" si="24"/>
        <v>-0.520948852403325</v>
      </c>
      <c r="E502">
        <f t="shared" si="26"/>
        <v>502</v>
      </c>
      <c r="F502" s="3">
        <v>250000</v>
      </c>
      <c r="G502">
        <f t="shared" si="25"/>
        <v>-0.95585479691897168</v>
      </c>
    </row>
    <row r="503" spans="1:7">
      <c r="A503" s="3">
        <v>86000</v>
      </c>
      <c r="D503">
        <f t="shared" si="24"/>
        <v>-0.51922534949168586</v>
      </c>
      <c r="E503">
        <f t="shared" si="26"/>
        <v>503</v>
      </c>
      <c r="F503" s="3">
        <v>250000</v>
      </c>
      <c r="G503">
        <f t="shared" si="25"/>
        <v>-0.95724621282268674</v>
      </c>
    </row>
    <row r="504" spans="1:7">
      <c r="A504" s="3">
        <v>134000</v>
      </c>
      <c r="D504">
        <f t="shared" si="24"/>
        <v>-0.51750338754162628</v>
      </c>
      <c r="E504">
        <f t="shared" si="26"/>
        <v>504</v>
      </c>
      <c r="F504" s="3">
        <v>250000</v>
      </c>
      <c r="G504">
        <f t="shared" si="25"/>
        <v>-0.95907476367119615</v>
      </c>
    </row>
    <row r="505" spans="1:7">
      <c r="A505" s="3">
        <v>4079361</v>
      </c>
      <c r="D505">
        <f t="shared" si="24"/>
        <v>-0.51578295870331503</v>
      </c>
      <c r="E505">
        <f t="shared" si="26"/>
        <v>505</v>
      </c>
      <c r="F505" s="3">
        <v>250000</v>
      </c>
      <c r="G505">
        <f t="shared" si="25"/>
        <v>-0.95915341913532925</v>
      </c>
    </row>
    <row r="506" spans="1:7">
      <c r="A506" s="3">
        <v>346644</v>
      </c>
      <c r="D506">
        <f t="shared" si="24"/>
        <v>-0.51406405516601306</v>
      </c>
      <c r="E506">
        <f t="shared" si="26"/>
        <v>506</v>
      </c>
      <c r="F506" s="3">
        <v>250000</v>
      </c>
      <c r="G506">
        <f t="shared" si="25"/>
        <v>-0.96018325265263849</v>
      </c>
    </row>
    <row r="507" spans="1:7">
      <c r="A507" s="3">
        <v>250000</v>
      </c>
      <c r="D507">
        <f t="shared" si="24"/>
        <v>-0.51234666915775695</v>
      </c>
      <c r="E507">
        <f t="shared" si="26"/>
        <v>507</v>
      </c>
      <c r="F507" s="3">
        <v>250000</v>
      </c>
      <c r="G507">
        <f t="shared" si="25"/>
        <v>-0.9617891204432707</v>
      </c>
    </row>
    <row r="508" spans="1:7">
      <c r="A508" s="3">
        <v>253482</v>
      </c>
      <c r="D508">
        <f t="shared" si="24"/>
        <v>-0.51063079294504377</v>
      </c>
      <c r="E508">
        <f t="shared" si="26"/>
        <v>508</v>
      </c>
      <c r="F508" s="3">
        <v>250000</v>
      </c>
      <c r="G508">
        <f t="shared" si="25"/>
        <v>-0.9635021158266327</v>
      </c>
    </row>
    <row r="509" spans="1:7">
      <c r="A509" s="3">
        <v>60000</v>
      </c>
      <c r="D509">
        <f t="shared" si="24"/>
        <v>-0.50891641883252303</v>
      </c>
      <c r="E509">
        <f t="shared" si="26"/>
        <v>509</v>
      </c>
      <c r="F509" s="3">
        <v>250000</v>
      </c>
      <c r="G509">
        <f t="shared" si="25"/>
        <v>-0.96540064216323684</v>
      </c>
    </row>
    <row r="510" spans="1:7">
      <c r="A510" s="3">
        <v>143600</v>
      </c>
      <c r="D510">
        <f t="shared" si="24"/>
        <v>-0.50720353916268757</v>
      </c>
      <c r="E510">
        <f t="shared" si="26"/>
        <v>510</v>
      </c>
      <c r="F510" s="3">
        <v>250000</v>
      </c>
      <c r="G510">
        <f t="shared" si="25"/>
        <v>-0.96717846869103097</v>
      </c>
    </row>
    <row r="511" spans="1:7">
      <c r="A511" s="3">
        <v>652255</v>
      </c>
      <c r="D511">
        <f t="shared" si="24"/>
        <v>-0.50549214631556971</v>
      </c>
      <c r="E511">
        <f t="shared" si="26"/>
        <v>511</v>
      </c>
      <c r="F511" s="3">
        <v>250000</v>
      </c>
      <c r="G511">
        <f t="shared" si="25"/>
        <v>-0.96873624229413147</v>
      </c>
    </row>
    <row r="512" spans="1:7">
      <c r="A512" s="3">
        <v>23000</v>
      </c>
      <c r="D512">
        <f t="shared" si="24"/>
        <v>-0.50378223270843814</v>
      </c>
      <c r="E512">
        <f t="shared" si="26"/>
        <v>512</v>
      </c>
      <c r="F512" s="3">
        <v>250000</v>
      </c>
      <c r="G512">
        <f t="shared" si="25"/>
        <v>-0.97055201403404689</v>
      </c>
    </row>
    <row r="513" spans="1:7">
      <c r="A513" s="3">
        <v>1680829</v>
      </c>
      <c r="D513">
        <f t="shared" ref="D513:D576" si="27">NORMSINV((E513-0.5)/C$12)</f>
        <v>-0.50207379079550096</v>
      </c>
      <c r="E513">
        <f t="shared" si="26"/>
        <v>513</v>
      </c>
      <c r="F513" s="3">
        <v>250000</v>
      </c>
      <c r="G513">
        <f t="shared" ref="G513:G576" si="28">IF(ISERROR((2*E513 -1)/C$12*(LN(NORMDIST(F513,C$6,C$8,TRUE))+LN(1-NORMDIST(INDEX(F:F,C$12-E513+1,,1),C$6,C$8,TRUE)))),"",(2*E513 -1)/C$12*(LN(NORMDIST(F513,C$6,C$8,TRUE))+LN(1-NORMDIST(INDEX(F:F,C$12-E513+1,,1),C$6,C$8,TRUE))))</f>
        <v>-0.97217389530112319</v>
      </c>
    </row>
    <row r="514" spans="1:7">
      <c r="A514" s="3">
        <v>2645072</v>
      </c>
      <c r="D514">
        <f t="shared" si="27"/>
        <v>-0.50036681306760677</v>
      </c>
      <c r="E514">
        <f t="shared" ref="E514:E577" si="29">E513+1</f>
        <v>514</v>
      </c>
      <c r="F514" s="3">
        <v>250000</v>
      </c>
      <c r="G514">
        <f t="shared" si="28"/>
        <v>-0.97383357867937581</v>
      </c>
    </row>
    <row r="515" spans="1:7">
      <c r="A515" s="3">
        <v>699104</v>
      </c>
      <c r="D515">
        <f t="shared" si="27"/>
        <v>-0.4986612920519532</v>
      </c>
      <c r="E515">
        <f t="shared" si="29"/>
        <v>515</v>
      </c>
      <c r="F515" s="3">
        <v>250000</v>
      </c>
      <c r="G515">
        <f t="shared" si="28"/>
        <v>-0.97510912920135961</v>
      </c>
    </row>
    <row r="516" spans="1:7">
      <c r="A516" s="3">
        <v>1100000</v>
      </c>
      <c r="D516">
        <f t="shared" si="27"/>
        <v>-0.49695722031179529</v>
      </c>
      <c r="E516">
        <f t="shared" si="29"/>
        <v>516</v>
      </c>
      <c r="F516" s="3">
        <v>250000</v>
      </c>
      <c r="G516">
        <f t="shared" si="28"/>
        <v>-0.97678957742926109</v>
      </c>
    </row>
    <row r="517" spans="1:7">
      <c r="A517" s="3">
        <v>103000</v>
      </c>
      <c r="D517">
        <f t="shared" si="27"/>
        <v>-0.49525459044615677</v>
      </c>
      <c r="E517">
        <f t="shared" si="29"/>
        <v>517</v>
      </c>
      <c r="F517" s="3">
        <v>250000</v>
      </c>
      <c r="G517">
        <f t="shared" si="28"/>
        <v>-0.97837959518200024</v>
      </c>
    </row>
    <row r="518" spans="1:7">
      <c r="A518" s="3">
        <v>500000</v>
      </c>
      <c r="D518">
        <f t="shared" si="27"/>
        <v>-0.4935533950895456</v>
      </c>
      <c r="E518">
        <f t="shared" si="29"/>
        <v>518</v>
      </c>
      <c r="F518" s="3">
        <v>250000</v>
      </c>
      <c r="G518">
        <f t="shared" si="28"/>
        <v>-0.9802512313314401</v>
      </c>
    </row>
    <row r="519" spans="1:7">
      <c r="A519" s="3">
        <v>785194</v>
      </c>
      <c r="D519">
        <f t="shared" si="27"/>
        <v>-0.49185362691166928</v>
      </c>
      <c r="E519">
        <f t="shared" si="29"/>
        <v>519</v>
      </c>
      <c r="F519" s="3">
        <v>250000</v>
      </c>
      <c r="G519">
        <f t="shared" si="28"/>
        <v>-0.98175672365712319</v>
      </c>
    </row>
    <row r="520" spans="1:7">
      <c r="A520" s="3">
        <v>950000</v>
      </c>
      <c r="D520">
        <f t="shared" si="27"/>
        <v>-0.49015527861715691</v>
      </c>
      <c r="E520">
        <f t="shared" si="29"/>
        <v>520</v>
      </c>
      <c r="F520" s="3">
        <v>250000</v>
      </c>
      <c r="G520">
        <f t="shared" si="28"/>
        <v>-0.98337831302242062</v>
      </c>
    </row>
    <row r="521" spans="1:7">
      <c r="A521" s="3">
        <v>250000</v>
      </c>
      <c r="D521">
        <f t="shared" si="27"/>
        <v>-0.48845834294527885</v>
      </c>
      <c r="E521">
        <f t="shared" si="29"/>
        <v>521</v>
      </c>
      <c r="F521" s="3">
        <v>250000</v>
      </c>
      <c r="G521">
        <f t="shared" si="28"/>
        <v>-0.98387393737901296</v>
      </c>
    </row>
    <row r="522" spans="1:7">
      <c r="A522" s="3">
        <v>594035</v>
      </c>
      <c r="D522">
        <f t="shared" si="27"/>
        <v>-0.48676281266967319</v>
      </c>
      <c r="E522">
        <f t="shared" si="29"/>
        <v>522</v>
      </c>
      <c r="F522" s="3">
        <v>250000</v>
      </c>
      <c r="G522">
        <f t="shared" si="28"/>
        <v>-0.98528170612329991</v>
      </c>
    </row>
    <row r="523" spans="1:7">
      <c r="A523" s="3">
        <v>100000</v>
      </c>
      <c r="D523">
        <f t="shared" si="27"/>
        <v>-0.48506868059807201</v>
      </c>
      <c r="E523">
        <f t="shared" si="29"/>
        <v>523</v>
      </c>
      <c r="F523" s="3">
        <v>250000</v>
      </c>
      <c r="G523">
        <f t="shared" si="28"/>
        <v>-0.98717042393303323</v>
      </c>
    </row>
    <row r="524" spans="1:7">
      <c r="A524" s="3">
        <v>500000</v>
      </c>
      <c r="D524">
        <f t="shared" si="27"/>
        <v>-0.4833759395720309</v>
      </c>
      <c r="E524">
        <f t="shared" si="29"/>
        <v>524</v>
      </c>
      <c r="F524" s="3">
        <v>250000</v>
      </c>
      <c r="G524">
        <f t="shared" si="28"/>
        <v>-0.98905974531855112</v>
      </c>
    </row>
    <row r="525" spans="1:7">
      <c r="A525" s="3">
        <v>5482457</v>
      </c>
      <c r="D525">
        <f t="shared" si="27"/>
        <v>-0.48168458246666224</v>
      </c>
      <c r="E525">
        <f t="shared" si="29"/>
        <v>525</v>
      </c>
      <c r="F525" s="3">
        <v>250000</v>
      </c>
      <c r="G525">
        <f t="shared" si="28"/>
        <v>-0.99094906670406879</v>
      </c>
    </row>
    <row r="526" spans="1:7">
      <c r="A526" s="3">
        <v>3095593</v>
      </c>
      <c r="D526">
        <f t="shared" si="27"/>
        <v>-0.47999460219036783</v>
      </c>
      <c r="E526">
        <f t="shared" si="29"/>
        <v>526</v>
      </c>
      <c r="F526" s="3">
        <v>250000</v>
      </c>
      <c r="G526">
        <f t="shared" si="28"/>
        <v>-0.99283838808958669</v>
      </c>
    </row>
    <row r="527" spans="1:7">
      <c r="A527" s="3">
        <v>997500</v>
      </c>
      <c r="D527">
        <f t="shared" si="27"/>
        <v>-0.47830599168457782</v>
      </c>
      <c r="E527">
        <f t="shared" si="29"/>
        <v>527</v>
      </c>
      <c r="F527" s="3">
        <v>250000</v>
      </c>
      <c r="G527">
        <f t="shared" si="28"/>
        <v>-0.99472770947510436</v>
      </c>
    </row>
    <row r="528" spans="1:7">
      <c r="A528" s="3">
        <v>100000</v>
      </c>
      <c r="D528">
        <f t="shared" si="27"/>
        <v>-0.47661874392348746</v>
      </c>
      <c r="E528">
        <f t="shared" si="29"/>
        <v>528</v>
      </c>
      <c r="F528" s="3">
        <v>250000</v>
      </c>
      <c r="G528">
        <f t="shared" si="28"/>
        <v>-0.99661703086062214</v>
      </c>
    </row>
    <row r="529" spans="1:7">
      <c r="A529" s="3">
        <v>87333334</v>
      </c>
      <c r="D529">
        <f t="shared" si="27"/>
        <v>-0.47493285191380147</v>
      </c>
      <c r="E529">
        <f t="shared" si="29"/>
        <v>529</v>
      </c>
      <c r="F529" s="3">
        <v>250000</v>
      </c>
      <c r="G529">
        <f t="shared" si="28"/>
        <v>-0.99850635224613993</v>
      </c>
    </row>
    <row r="530" spans="1:7">
      <c r="A530" s="3">
        <v>885130</v>
      </c>
      <c r="D530">
        <f t="shared" si="27"/>
        <v>-0.47324830869447493</v>
      </c>
      <c r="E530">
        <f t="shared" si="29"/>
        <v>530</v>
      </c>
      <c r="F530" s="3">
        <v>250000</v>
      </c>
      <c r="G530">
        <f t="shared" si="28"/>
        <v>-1.0000140145221159</v>
      </c>
    </row>
    <row r="531" spans="1:7">
      <c r="A531" s="3">
        <v>250000</v>
      </c>
      <c r="D531">
        <f t="shared" si="27"/>
        <v>-0.47156510733646206</v>
      </c>
      <c r="E531">
        <f t="shared" si="29"/>
        <v>531</v>
      </c>
      <c r="F531" s="3">
        <v>250000</v>
      </c>
      <c r="G531">
        <f t="shared" si="28"/>
        <v>-1.0017589756597882</v>
      </c>
    </row>
    <row r="532" spans="1:7">
      <c r="A532" s="3">
        <v>300000</v>
      </c>
      <c r="D532">
        <f t="shared" si="27"/>
        <v>-0.4698832409424627</v>
      </c>
      <c r="E532">
        <f t="shared" si="29"/>
        <v>532</v>
      </c>
      <c r="F532" s="3">
        <v>250000</v>
      </c>
      <c r="G532">
        <f t="shared" si="28"/>
        <v>-1.0032748468870762</v>
      </c>
    </row>
    <row r="533" spans="1:7">
      <c r="A533" s="3">
        <v>300000</v>
      </c>
      <c r="D533">
        <f t="shared" si="27"/>
        <v>-0.46820270264667324</v>
      </c>
      <c r="E533">
        <f t="shared" si="29"/>
        <v>533</v>
      </c>
      <c r="F533" s="3">
        <v>250000</v>
      </c>
      <c r="G533">
        <f t="shared" si="28"/>
        <v>-1.0044263300776104</v>
      </c>
    </row>
    <row r="534" spans="1:7">
      <c r="A534" s="3">
        <v>300000</v>
      </c>
      <c r="D534">
        <f t="shared" si="27"/>
        <v>-0.46652348561454038</v>
      </c>
      <c r="E534">
        <f t="shared" si="29"/>
        <v>534</v>
      </c>
      <c r="F534" s="3">
        <v>250000</v>
      </c>
      <c r="G534">
        <f t="shared" si="28"/>
        <v>-1.0061714526656347</v>
      </c>
    </row>
    <row r="535" spans="1:7">
      <c r="A535" s="3">
        <v>300000</v>
      </c>
      <c r="D535">
        <f t="shared" si="27"/>
        <v>-0.46484558304251511</v>
      </c>
      <c r="E535">
        <f t="shared" si="29"/>
        <v>535</v>
      </c>
      <c r="F535" s="3">
        <v>250000</v>
      </c>
      <c r="G535">
        <f t="shared" si="28"/>
        <v>-1.0076374536860191</v>
      </c>
    </row>
    <row r="536" spans="1:7">
      <c r="A536" s="3">
        <v>299902</v>
      </c>
      <c r="D536">
        <f t="shared" si="27"/>
        <v>-0.4631689881578101</v>
      </c>
      <c r="E536">
        <f t="shared" si="29"/>
        <v>536</v>
      </c>
      <c r="F536" s="3">
        <v>250000</v>
      </c>
      <c r="G536">
        <f t="shared" si="28"/>
        <v>-1.0089704215418067</v>
      </c>
    </row>
    <row r="537" spans="1:7">
      <c r="A537" s="3">
        <v>300000</v>
      </c>
      <c r="D537">
        <f t="shared" si="27"/>
        <v>-0.46149369421815839</v>
      </c>
      <c r="E537">
        <f t="shared" si="29"/>
        <v>537</v>
      </c>
      <c r="F537" s="3">
        <v>250000</v>
      </c>
      <c r="G537">
        <f t="shared" si="28"/>
        <v>-1.0104100797490345</v>
      </c>
    </row>
    <row r="538" spans="1:7">
      <c r="A538" s="3">
        <v>479000</v>
      </c>
      <c r="D538">
        <f t="shared" si="27"/>
        <v>-0.45981969451157595</v>
      </c>
      <c r="E538">
        <f t="shared" si="29"/>
        <v>538</v>
      </c>
      <c r="F538" s="3">
        <v>250000</v>
      </c>
      <c r="G538">
        <f t="shared" si="28"/>
        <v>-1.0119661244349731</v>
      </c>
    </row>
    <row r="539" spans="1:7">
      <c r="A539" s="3">
        <v>420632</v>
      </c>
      <c r="D539">
        <f t="shared" si="27"/>
        <v>-0.45814698235612367</v>
      </c>
      <c r="E539">
        <f t="shared" si="29"/>
        <v>539</v>
      </c>
      <c r="F539" s="3">
        <v>250249</v>
      </c>
      <c r="G539">
        <f t="shared" si="28"/>
        <v>-1.0132385289255794</v>
      </c>
    </row>
    <row r="540" spans="1:7">
      <c r="A540" s="3">
        <v>334100</v>
      </c>
      <c r="D540">
        <f t="shared" si="27"/>
        <v>-0.45647555109967414</v>
      </c>
      <c r="E540">
        <f t="shared" si="29"/>
        <v>540</v>
      </c>
      <c r="F540" s="3">
        <v>250400</v>
      </c>
      <c r="G540">
        <f t="shared" si="28"/>
        <v>-1.0147963594964018</v>
      </c>
    </row>
    <row r="541" spans="1:7">
      <c r="A541" s="3">
        <v>399968</v>
      </c>
      <c r="D541">
        <f t="shared" si="27"/>
        <v>-0.4548053941196778</v>
      </c>
      <c r="E541">
        <f t="shared" si="29"/>
        <v>541</v>
      </c>
      <c r="F541" s="3">
        <v>250669</v>
      </c>
      <c r="G541">
        <f t="shared" si="28"/>
        <v>-1.0161874124358017</v>
      </c>
    </row>
    <row r="542" spans="1:7">
      <c r="A542" s="3">
        <v>100000</v>
      </c>
      <c r="D542">
        <f t="shared" si="27"/>
        <v>-0.45313650482293322</v>
      </c>
      <c r="E542">
        <f t="shared" si="29"/>
        <v>542</v>
      </c>
      <c r="F542" s="3">
        <v>250675</v>
      </c>
      <c r="G542">
        <f t="shared" si="28"/>
        <v>-1.0174261885802389</v>
      </c>
    </row>
    <row r="543" spans="1:7">
      <c r="A543" s="3">
        <v>1365117</v>
      </c>
      <c r="D543">
        <f t="shared" si="27"/>
        <v>-0.45146887664535906</v>
      </c>
      <c r="E543">
        <f t="shared" si="29"/>
        <v>543</v>
      </c>
      <c r="F543" s="3">
        <v>253482</v>
      </c>
      <c r="G543">
        <f t="shared" si="28"/>
        <v>-1.017850556918946</v>
      </c>
    </row>
    <row r="544" spans="1:7">
      <c r="A544" s="3">
        <v>8089831</v>
      </c>
      <c r="D544">
        <f t="shared" si="27"/>
        <v>-0.449802503051766</v>
      </c>
      <c r="E544">
        <f t="shared" si="29"/>
        <v>544</v>
      </c>
      <c r="F544" s="3">
        <v>254400</v>
      </c>
      <c r="G544">
        <f t="shared" si="28"/>
        <v>-1.0194271747517394</v>
      </c>
    </row>
    <row r="545" spans="1:7">
      <c r="A545" s="3">
        <v>5511184</v>
      </c>
      <c r="D545">
        <f t="shared" si="27"/>
        <v>-0.44813737753563382</v>
      </c>
      <c r="E545">
        <f t="shared" si="29"/>
        <v>545</v>
      </c>
      <c r="F545" s="3">
        <v>255394</v>
      </c>
      <c r="G545">
        <f t="shared" si="28"/>
        <v>-1.0207497806474726</v>
      </c>
    </row>
    <row r="546" spans="1:7">
      <c r="A546" s="3">
        <v>2658746</v>
      </c>
      <c r="D546">
        <f t="shared" si="27"/>
        <v>-0.44647349361888733</v>
      </c>
      <c r="E546">
        <f t="shared" si="29"/>
        <v>546</v>
      </c>
      <c r="F546" s="3">
        <v>257675</v>
      </c>
      <c r="G546">
        <f t="shared" si="28"/>
        <v>-1.0221162955567238</v>
      </c>
    </row>
    <row r="547" spans="1:7">
      <c r="A547" s="3">
        <v>3714566</v>
      </c>
      <c r="D547">
        <f t="shared" si="27"/>
        <v>-0.4448108448516766</v>
      </c>
      <c r="E547">
        <f t="shared" si="29"/>
        <v>547</v>
      </c>
      <c r="F547" s="3">
        <v>259895</v>
      </c>
      <c r="G547">
        <f t="shared" si="28"/>
        <v>-1.0233485849772808</v>
      </c>
    </row>
    <row r="548" spans="1:7">
      <c r="A548" s="3">
        <v>580000</v>
      </c>
      <c r="D548">
        <f t="shared" si="27"/>
        <v>-0.4431494248121573</v>
      </c>
      <c r="E548">
        <f t="shared" si="29"/>
        <v>548</v>
      </c>
      <c r="F548" s="3">
        <v>260000</v>
      </c>
      <c r="G548">
        <f t="shared" si="28"/>
        <v>-1.0251407181330088</v>
      </c>
    </row>
    <row r="549" spans="1:7">
      <c r="A549" s="3">
        <v>9388911</v>
      </c>
      <c r="D549">
        <f t="shared" si="27"/>
        <v>-0.44148922710627475</v>
      </c>
      <c r="E549">
        <f t="shared" si="29"/>
        <v>549</v>
      </c>
      <c r="F549" s="3">
        <v>260760</v>
      </c>
      <c r="G549">
        <f t="shared" si="28"/>
        <v>-1.0259106983687096</v>
      </c>
    </row>
    <row r="550" spans="1:7">
      <c r="A550" s="3">
        <v>50000</v>
      </c>
      <c r="D550">
        <f t="shared" si="27"/>
        <v>-0.43983024536754695</v>
      </c>
      <c r="E550">
        <f t="shared" si="29"/>
        <v>550</v>
      </c>
      <c r="F550" s="3">
        <v>262003</v>
      </c>
      <c r="G550">
        <f t="shared" si="28"/>
        <v>-1.0276206456371404</v>
      </c>
    </row>
    <row r="551" spans="1:7">
      <c r="A551" s="3">
        <v>4999767</v>
      </c>
      <c r="D551">
        <f t="shared" si="27"/>
        <v>-0.43817247325685255</v>
      </c>
      <c r="E551">
        <f t="shared" si="29"/>
        <v>551</v>
      </c>
      <c r="F551" s="3">
        <v>262500</v>
      </c>
      <c r="G551">
        <f t="shared" si="28"/>
        <v>-1.029398462945065</v>
      </c>
    </row>
    <row r="552" spans="1:7">
      <c r="A552" s="3">
        <v>198206</v>
      </c>
      <c r="D552">
        <f t="shared" si="27"/>
        <v>-0.43651590446221938</v>
      </c>
      <c r="E552">
        <f t="shared" si="29"/>
        <v>552</v>
      </c>
      <c r="F552" s="3">
        <v>263400</v>
      </c>
      <c r="G552">
        <f t="shared" si="28"/>
        <v>-1.0307316230283303</v>
      </c>
    </row>
    <row r="553" spans="1:7">
      <c r="A553" s="3">
        <v>1099687</v>
      </c>
      <c r="D553">
        <f t="shared" si="27"/>
        <v>-0.43486053269861352</v>
      </c>
      <c r="E553">
        <f t="shared" si="29"/>
        <v>553</v>
      </c>
      <c r="F553" s="3">
        <v>264500</v>
      </c>
      <c r="G553">
        <f t="shared" si="28"/>
        <v>-1.0309301688388659</v>
      </c>
    </row>
    <row r="554" spans="1:7">
      <c r="A554" s="3">
        <v>100000</v>
      </c>
      <c r="D554">
        <f t="shared" si="27"/>
        <v>-0.43320635170773247</v>
      </c>
      <c r="E554">
        <f t="shared" si="29"/>
        <v>554</v>
      </c>
      <c r="F554" s="3">
        <v>270000</v>
      </c>
      <c r="G554">
        <f t="shared" si="28"/>
        <v>-1.0319416645932935</v>
      </c>
    </row>
    <row r="555" spans="1:7">
      <c r="A555" s="3">
        <v>100000</v>
      </c>
      <c r="D555">
        <f t="shared" si="27"/>
        <v>-0.43155335525779798</v>
      </c>
      <c r="E555">
        <f t="shared" si="29"/>
        <v>555</v>
      </c>
      <c r="F555" s="3">
        <v>270492</v>
      </c>
      <c r="G555">
        <f t="shared" si="28"/>
        <v>-1.0331892617870462</v>
      </c>
    </row>
    <row r="556" spans="1:7">
      <c r="A556" s="3">
        <v>331512</v>
      </c>
      <c r="D556">
        <f t="shared" si="27"/>
        <v>-0.429901537143352</v>
      </c>
      <c r="E556">
        <f t="shared" si="29"/>
        <v>556</v>
      </c>
      <c r="F556" s="3">
        <v>272914</v>
      </c>
      <c r="G556">
        <f t="shared" si="28"/>
        <v>-1.0345604940535191</v>
      </c>
    </row>
    <row r="557" spans="1:7">
      <c r="A557" s="3">
        <v>7351708</v>
      </c>
      <c r="D557">
        <f t="shared" si="27"/>
        <v>-0.42825089118505322</v>
      </c>
      <c r="E557">
        <f t="shared" si="29"/>
        <v>557</v>
      </c>
      <c r="F557" s="3">
        <v>275000</v>
      </c>
      <c r="G557">
        <f t="shared" si="28"/>
        <v>-1.0352540699507717</v>
      </c>
    </row>
    <row r="558" spans="1:7">
      <c r="A558" s="3">
        <v>30000</v>
      </c>
      <c r="D558">
        <f t="shared" si="27"/>
        <v>-0.42660141122947642</v>
      </c>
      <c r="E558">
        <f t="shared" si="29"/>
        <v>558</v>
      </c>
      <c r="F558" s="3">
        <v>277044</v>
      </c>
      <c r="G558">
        <f t="shared" si="28"/>
        <v>-1.036382518962919</v>
      </c>
    </row>
    <row r="559" spans="1:7">
      <c r="A559" s="3">
        <v>10000</v>
      </c>
      <c r="D559">
        <f t="shared" si="27"/>
        <v>-0.42495309114891294</v>
      </c>
      <c r="E559">
        <f t="shared" si="29"/>
        <v>559</v>
      </c>
      <c r="F559" s="3">
        <v>281217</v>
      </c>
      <c r="G559">
        <f t="shared" si="28"/>
        <v>-1.0372248926764314</v>
      </c>
    </row>
    <row r="560" spans="1:7">
      <c r="A560" s="3">
        <v>500000</v>
      </c>
      <c r="D560">
        <f t="shared" si="27"/>
        <v>-0.42330592484117235</v>
      </c>
      <c r="E560">
        <f t="shared" si="29"/>
        <v>560</v>
      </c>
      <c r="F560" s="3">
        <v>281800</v>
      </c>
      <c r="G560">
        <f t="shared" si="28"/>
        <v>-1.0381133903790623</v>
      </c>
    </row>
    <row r="561" spans="1:7">
      <c r="A561" s="3">
        <v>2268364</v>
      </c>
      <c r="D561">
        <f t="shared" si="27"/>
        <v>-0.42165990622938698</v>
      </c>
      <c r="E561">
        <f t="shared" si="29"/>
        <v>561</v>
      </c>
      <c r="F561" s="3">
        <v>285368</v>
      </c>
      <c r="G561">
        <f t="shared" si="28"/>
        <v>-1.0379662344187082</v>
      </c>
    </row>
    <row r="562" spans="1:7">
      <c r="A562" s="3">
        <v>9707210</v>
      </c>
      <c r="D562">
        <f t="shared" si="27"/>
        <v>-0.42001502926181611</v>
      </c>
      <c r="E562">
        <f t="shared" si="29"/>
        <v>562</v>
      </c>
      <c r="F562" s="3">
        <v>285714</v>
      </c>
      <c r="G562">
        <f t="shared" si="28"/>
        <v>-1.0383072511214917</v>
      </c>
    </row>
    <row r="563" spans="1:7">
      <c r="A563" s="3">
        <v>775000</v>
      </c>
      <c r="D563">
        <f t="shared" si="27"/>
        <v>-0.41837128791165434</v>
      </c>
      <c r="E563">
        <f t="shared" si="29"/>
        <v>563</v>
      </c>
      <c r="F563" s="3">
        <v>286500</v>
      </c>
      <c r="G563">
        <f t="shared" si="28"/>
        <v>-1.0398081376356798</v>
      </c>
    </row>
    <row r="564" spans="1:7">
      <c r="A564" s="3">
        <v>9800877</v>
      </c>
      <c r="D564">
        <f t="shared" si="27"/>
        <v>-0.41672867617683862</v>
      </c>
      <c r="E564">
        <f t="shared" si="29"/>
        <v>564</v>
      </c>
      <c r="F564" s="3">
        <v>286600</v>
      </c>
      <c r="G564">
        <f t="shared" si="28"/>
        <v>-1.0415860639786558</v>
      </c>
    </row>
    <row r="565" spans="1:7">
      <c r="A565" s="3">
        <v>1500000</v>
      </c>
      <c r="D565">
        <f t="shared" si="27"/>
        <v>-0.41508718807986023</v>
      </c>
      <c r="E565">
        <f t="shared" si="29"/>
        <v>565</v>
      </c>
      <c r="F565" s="3">
        <v>289899</v>
      </c>
      <c r="G565">
        <f t="shared" si="28"/>
        <v>-1.0429261757809591</v>
      </c>
    </row>
    <row r="566" spans="1:7">
      <c r="A566" s="3">
        <v>301451</v>
      </c>
      <c r="D566">
        <f t="shared" si="27"/>
        <v>-0.41344681766757424</v>
      </c>
      <c r="E566">
        <f t="shared" si="29"/>
        <v>566</v>
      </c>
      <c r="F566" s="3">
        <v>290939</v>
      </c>
      <c r="G566">
        <f t="shared" si="28"/>
        <v>-1.0446151870213098</v>
      </c>
    </row>
    <row r="567" spans="1:7">
      <c r="A567" s="3">
        <v>300000</v>
      </c>
      <c r="D567">
        <f t="shared" si="27"/>
        <v>-0.41180755901101457</v>
      </c>
      <c r="E567">
        <f t="shared" si="29"/>
        <v>567</v>
      </c>
      <c r="F567" s="3">
        <v>291070</v>
      </c>
      <c r="G567">
        <f t="shared" si="28"/>
        <v>-1.0464153442531019</v>
      </c>
    </row>
    <row r="568" spans="1:7">
      <c r="A568" s="3">
        <v>500000</v>
      </c>
      <c r="D568">
        <f t="shared" si="27"/>
        <v>-0.4101694062052077</v>
      </c>
      <c r="E568">
        <f t="shared" si="29"/>
        <v>568</v>
      </c>
      <c r="F568" s="3">
        <v>293024</v>
      </c>
      <c r="G568">
        <f t="shared" si="28"/>
        <v>-1.0480029964911064</v>
      </c>
    </row>
    <row r="569" spans="1:7">
      <c r="A569" s="3">
        <v>900000</v>
      </c>
      <c r="D569">
        <f t="shared" si="27"/>
        <v>-0.40853235336898935</v>
      </c>
      <c r="E569">
        <f t="shared" si="29"/>
        <v>569</v>
      </c>
      <c r="F569" s="3">
        <v>296000</v>
      </c>
      <c r="G569">
        <f t="shared" si="28"/>
        <v>-1.0494539439079611</v>
      </c>
    </row>
    <row r="570" spans="1:7">
      <c r="A570" s="3">
        <v>450000</v>
      </c>
      <c r="D570">
        <f t="shared" si="27"/>
        <v>-0.40689639464482175</v>
      </c>
      <c r="E570">
        <f t="shared" si="29"/>
        <v>570</v>
      </c>
      <c r="F570" s="3">
        <v>297045</v>
      </c>
      <c r="G570">
        <f t="shared" si="28"/>
        <v>-1.0511608081714345</v>
      </c>
    </row>
    <row r="571" spans="1:7">
      <c r="A571" s="3">
        <v>1500000</v>
      </c>
      <c r="D571">
        <f t="shared" si="27"/>
        <v>-0.40526152419861255</v>
      </c>
      <c r="E571">
        <f t="shared" si="29"/>
        <v>571</v>
      </c>
      <c r="F571" s="3">
        <v>297800</v>
      </c>
      <c r="G571">
        <f t="shared" si="28"/>
        <v>-1.0529058770262045</v>
      </c>
    </row>
    <row r="572" spans="1:7">
      <c r="A572" s="3">
        <v>10000</v>
      </c>
      <c r="D572">
        <f t="shared" si="27"/>
        <v>-0.40362773621953674</v>
      </c>
      <c r="E572">
        <f t="shared" si="29"/>
        <v>572</v>
      </c>
      <c r="F572" s="3">
        <v>298000</v>
      </c>
      <c r="G572">
        <f t="shared" si="28"/>
        <v>-1.0547247429655047</v>
      </c>
    </row>
    <row r="573" spans="1:7">
      <c r="A573" s="3">
        <v>1000000</v>
      </c>
      <c r="D573">
        <f t="shared" si="27"/>
        <v>-0.40199502491985684</v>
      </c>
      <c r="E573">
        <f t="shared" si="29"/>
        <v>573</v>
      </c>
      <c r="F573" s="3">
        <v>298176</v>
      </c>
      <c r="G573">
        <f t="shared" si="28"/>
        <v>-1.0565467278169345</v>
      </c>
    </row>
    <row r="574" spans="1:7">
      <c r="A574" s="3">
        <v>566023</v>
      </c>
      <c r="D574">
        <f t="shared" si="27"/>
        <v>-0.40036338453474812</v>
      </c>
      <c r="E574">
        <f t="shared" si="29"/>
        <v>574</v>
      </c>
      <c r="F574" s="3">
        <v>299263</v>
      </c>
      <c r="G574">
        <f t="shared" si="28"/>
        <v>-1.0582465175123523</v>
      </c>
    </row>
    <row r="575" spans="1:7">
      <c r="A575" s="3">
        <v>417697</v>
      </c>
      <c r="D575">
        <f t="shared" si="27"/>
        <v>-0.39873280932212185</v>
      </c>
      <c r="E575">
        <f t="shared" si="29"/>
        <v>575</v>
      </c>
      <c r="F575" s="3">
        <v>299363</v>
      </c>
      <c r="G575">
        <f t="shared" si="28"/>
        <v>-1.0600783331240213</v>
      </c>
    </row>
    <row r="576" spans="1:7">
      <c r="A576" s="3">
        <v>689738</v>
      </c>
      <c r="D576">
        <f t="shared" si="27"/>
        <v>-0.39710329356245261</v>
      </c>
      <c r="E576">
        <f t="shared" si="29"/>
        <v>576</v>
      </c>
      <c r="F576" s="3">
        <v>299444</v>
      </c>
      <c r="G576">
        <f t="shared" si="28"/>
        <v>-1.0619126576562106</v>
      </c>
    </row>
    <row r="577" spans="1:7">
      <c r="A577" s="3">
        <v>100000</v>
      </c>
      <c r="D577">
        <f t="shared" ref="D577:D640" si="30">NORMSINV((E577-0.5)/C$12)</f>
        <v>-0.39547483155860569</v>
      </c>
      <c r="E577">
        <f t="shared" si="29"/>
        <v>577</v>
      </c>
      <c r="F577" s="3">
        <v>299902</v>
      </c>
      <c r="G577">
        <f t="shared" ref="G577:G640" si="31">IF(ISERROR((2*E577 -1)/C$12*(LN(NORMDIST(F577,C$6,C$8,TRUE))+LN(1-NORMDIST(INDEX(F:F,C$12-E577+1,,1),C$6,C$8,TRUE)))),"",(2*E577 -1)/C$12*(LN(NORMDIST(F577,C$6,C$8,TRUE))+LN(1-NORMDIST(INDEX(F:F,C$12-E577+1,,1),C$6,C$8,TRUE))))</f>
        <v>-1.063696151958275</v>
      </c>
    </row>
    <row r="578" spans="1:7">
      <c r="A578" s="3">
        <v>7611775</v>
      </c>
      <c r="D578">
        <f t="shared" si="30"/>
        <v>-0.39384741763566572</v>
      </c>
      <c r="E578">
        <f t="shared" ref="E578:E641" si="32">E577+1</f>
        <v>578</v>
      </c>
      <c r="F578" s="3">
        <v>299985</v>
      </c>
      <c r="G578">
        <f t="shared" si="31"/>
        <v>-1.0655300435410067</v>
      </c>
    </row>
    <row r="579" spans="1:7">
      <c r="A579" s="3">
        <v>50000</v>
      </c>
      <c r="D579">
        <f t="shared" si="30"/>
        <v>-0.39222104614076775</v>
      </c>
      <c r="E579">
        <f t="shared" si="32"/>
        <v>579</v>
      </c>
      <c r="F579" s="3">
        <v>300000</v>
      </c>
      <c r="G579">
        <f t="shared" si="31"/>
        <v>-1.0673730893531614</v>
      </c>
    </row>
    <row r="580" spans="1:7">
      <c r="A580" s="3">
        <v>175000</v>
      </c>
      <c r="D580">
        <f t="shared" si="30"/>
        <v>-0.39059571144292754</v>
      </c>
      <c r="E580">
        <f t="shared" si="32"/>
        <v>580</v>
      </c>
      <c r="F580" s="3">
        <v>300000</v>
      </c>
      <c r="G580">
        <f t="shared" si="31"/>
        <v>-1.0692181595162613</v>
      </c>
    </row>
    <row r="581" spans="1:7">
      <c r="A581" s="3">
        <v>2000000</v>
      </c>
      <c r="D581">
        <f t="shared" si="30"/>
        <v>-0.3889714079328761</v>
      </c>
      <c r="E581">
        <f t="shared" si="32"/>
        <v>581</v>
      </c>
      <c r="F581" s="3">
        <v>300000</v>
      </c>
      <c r="G581">
        <f t="shared" si="31"/>
        <v>-1.0710632296793607</v>
      </c>
    </row>
    <row r="582" spans="1:7">
      <c r="A582" s="3">
        <v>495337</v>
      </c>
      <c r="D582">
        <f t="shared" si="30"/>
        <v>-0.38734813002289287</v>
      </c>
      <c r="E582">
        <f t="shared" si="32"/>
        <v>582</v>
      </c>
      <c r="F582" s="3">
        <v>300000</v>
      </c>
      <c r="G582">
        <f t="shared" si="31"/>
        <v>-1.0729082998424606</v>
      </c>
    </row>
    <row r="583" spans="1:7">
      <c r="A583" s="3">
        <v>743331</v>
      </c>
      <c r="D583">
        <f t="shared" si="30"/>
        <v>-0.38572587214664195</v>
      </c>
      <c r="E583">
        <f t="shared" si="32"/>
        <v>583</v>
      </c>
      <c r="F583" s="3">
        <v>300000</v>
      </c>
      <c r="G583">
        <f t="shared" si="31"/>
        <v>-1.0747533700055603</v>
      </c>
    </row>
    <row r="584" spans="1:7">
      <c r="A584" s="3">
        <v>212000</v>
      </c>
      <c r="D584">
        <f t="shared" si="30"/>
        <v>-0.38410462875900819</v>
      </c>
      <c r="E584">
        <f t="shared" si="32"/>
        <v>584</v>
      </c>
      <c r="F584" s="3">
        <v>300000</v>
      </c>
      <c r="G584">
        <f t="shared" si="31"/>
        <v>-1.0765984401686599</v>
      </c>
    </row>
    <row r="585" spans="1:7">
      <c r="A585" s="3">
        <v>3024695</v>
      </c>
      <c r="D585">
        <f t="shared" si="30"/>
        <v>-0.3824843943359364</v>
      </c>
      <c r="E585">
        <f t="shared" si="32"/>
        <v>585</v>
      </c>
      <c r="F585" s="3">
        <v>300000</v>
      </c>
      <c r="G585">
        <f t="shared" si="31"/>
        <v>-1.0784435103317596</v>
      </c>
    </row>
    <row r="586" spans="1:7">
      <c r="A586" s="3">
        <v>2999047</v>
      </c>
      <c r="D586">
        <f t="shared" si="30"/>
        <v>-0.38086516337426962</v>
      </c>
      <c r="E586">
        <f t="shared" si="32"/>
        <v>586</v>
      </c>
      <c r="F586" s="3">
        <v>300000</v>
      </c>
      <c r="G586">
        <f t="shared" si="31"/>
        <v>-1.0802885804948592</v>
      </c>
    </row>
    <row r="587" spans="1:7">
      <c r="A587" s="3">
        <v>1077960</v>
      </c>
      <c r="D587">
        <f t="shared" si="30"/>
        <v>-0.37924693039159002</v>
      </c>
      <c r="E587">
        <f t="shared" si="32"/>
        <v>587</v>
      </c>
      <c r="F587" s="3">
        <v>300000</v>
      </c>
      <c r="G587">
        <f t="shared" si="31"/>
        <v>-1.0821336506579589</v>
      </c>
    </row>
    <row r="588" spans="1:7">
      <c r="A588" s="3">
        <v>445040</v>
      </c>
      <c r="D588">
        <f t="shared" si="30"/>
        <v>-0.37762968992606133</v>
      </c>
      <c r="E588">
        <f t="shared" si="32"/>
        <v>588</v>
      </c>
      <c r="F588" s="3">
        <v>300000</v>
      </c>
      <c r="G588">
        <f t="shared" si="31"/>
        <v>-1.0839787208210585</v>
      </c>
    </row>
    <row r="589" spans="1:7">
      <c r="A589" s="3">
        <v>595859</v>
      </c>
      <c r="D589">
        <f t="shared" si="30"/>
        <v>-0.37601343653627112</v>
      </c>
      <c r="E589">
        <f t="shared" si="32"/>
        <v>589</v>
      </c>
      <c r="F589" s="3">
        <v>300000</v>
      </c>
      <c r="G589">
        <f t="shared" si="31"/>
        <v>-1.0858143781603575</v>
      </c>
    </row>
    <row r="590" spans="1:7">
      <c r="A590" s="3">
        <v>230000</v>
      </c>
      <c r="D590">
        <f t="shared" si="30"/>
        <v>-0.37439816480107557</v>
      </c>
      <c r="E590">
        <f t="shared" si="32"/>
        <v>590</v>
      </c>
      <c r="F590" s="3">
        <v>300000</v>
      </c>
      <c r="G590">
        <f t="shared" si="31"/>
        <v>-1.08764953223931</v>
      </c>
    </row>
    <row r="591" spans="1:7">
      <c r="A591" s="3">
        <v>250000</v>
      </c>
      <c r="D591">
        <f t="shared" si="30"/>
        <v>-0.37278386931944396</v>
      </c>
      <c r="E591">
        <f t="shared" si="32"/>
        <v>591</v>
      </c>
      <c r="F591" s="3">
        <v>300000</v>
      </c>
      <c r="G591">
        <f t="shared" si="31"/>
        <v>-1.0894854084570649</v>
      </c>
    </row>
    <row r="592" spans="1:7">
      <c r="A592" s="3">
        <v>1500596</v>
      </c>
      <c r="D592">
        <f t="shared" si="30"/>
        <v>-0.3711705447103068</v>
      </c>
      <c r="E592">
        <f t="shared" si="32"/>
        <v>592</v>
      </c>
      <c r="F592" s="3">
        <v>300000</v>
      </c>
      <c r="G592">
        <f t="shared" si="31"/>
        <v>-1.0911907173446973</v>
      </c>
    </row>
    <row r="593" spans="1:7">
      <c r="A593" s="3">
        <v>1293904</v>
      </c>
      <c r="D593">
        <f t="shared" si="30"/>
        <v>-0.36955818561240211</v>
      </c>
      <c r="E593">
        <f t="shared" si="32"/>
        <v>593</v>
      </c>
      <c r="F593" s="3">
        <v>300000</v>
      </c>
      <c r="G593">
        <f t="shared" si="31"/>
        <v>-1.0930287764604307</v>
      </c>
    </row>
    <row r="594" spans="1:7">
      <c r="A594" s="3">
        <v>9950</v>
      </c>
      <c r="D594">
        <f t="shared" si="30"/>
        <v>-0.36794678668412495</v>
      </c>
      <c r="E594">
        <f t="shared" si="32"/>
        <v>594</v>
      </c>
      <c r="F594" s="3">
        <v>300000</v>
      </c>
      <c r="G594">
        <f t="shared" si="31"/>
        <v>-1.0948226869789413</v>
      </c>
    </row>
    <row r="595" spans="1:7">
      <c r="A595" s="3">
        <v>122981</v>
      </c>
      <c r="D595">
        <f t="shared" si="30"/>
        <v>-0.36633634260337772</v>
      </c>
      <c r="E595">
        <f t="shared" si="32"/>
        <v>595</v>
      </c>
      <c r="F595" s="3">
        <v>300000</v>
      </c>
      <c r="G595">
        <f t="shared" si="31"/>
        <v>-1.0966565399011701</v>
      </c>
    </row>
    <row r="596" spans="1:7">
      <c r="A596" s="3">
        <v>697310</v>
      </c>
      <c r="D596">
        <f t="shared" si="30"/>
        <v>-0.36472684806742062</v>
      </c>
      <c r="E596">
        <f t="shared" si="32"/>
        <v>596</v>
      </c>
      <c r="F596" s="3">
        <v>300000</v>
      </c>
      <c r="G596">
        <f t="shared" si="31"/>
        <v>-1.0983760244544938</v>
      </c>
    </row>
    <row r="597" spans="1:7">
      <c r="A597" s="3">
        <v>742996</v>
      </c>
      <c r="D597">
        <f t="shared" si="30"/>
        <v>-0.36311829779272498</v>
      </c>
      <c r="E597">
        <f t="shared" si="32"/>
        <v>597</v>
      </c>
      <c r="F597" s="3">
        <v>300000</v>
      </c>
      <c r="G597">
        <f t="shared" si="31"/>
        <v>-1.0999470929880875</v>
      </c>
    </row>
    <row r="598" spans="1:7">
      <c r="A598" s="3">
        <v>93452</v>
      </c>
      <c r="D598">
        <f t="shared" si="30"/>
        <v>-0.36151068651482521</v>
      </c>
      <c r="E598">
        <f t="shared" si="32"/>
        <v>598</v>
      </c>
      <c r="F598" s="3">
        <v>300000</v>
      </c>
      <c r="G598">
        <f t="shared" si="31"/>
        <v>-1.1017817396483296</v>
      </c>
    </row>
    <row r="599" spans="1:7">
      <c r="A599" s="3">
        <v>290939</v>
      </c>
      <c r="D599">
        <f t="shared" si="30"/>
        <v>-0.3599040089881746</v>
      </c>
      <c r="E599">
        <f t="shared" si="32"/>
        <v>599</v>
      </c>
      <c r="F599" s="3">
        <v>300000</v>
      </c>
      <c r="G599">
        <f t="shared" si="31"/>
        <v>-1.1035856624810454</v>
      </c>
    </row>
    <row r="600" spans="1:7">
      <c r="A600" s="3">
        <v>289899</v>
      </c>
      <c r="D600">
        <f t="shared" si="30"/>
        <v>-0.35829825998600034</v>
      </c>
      <c r="E600">
        <f t="shared" si="32"/>
        <v>600</v>
      </c>
      <c r="F600" s="3">
        <v>300000</v>
      </c>
      <c r="G600">
        <f t="shared" si="31"/>
        <v>-1.1051546835949881</v>
      </c>
    </row>
    <row r="601" spans="1:7">
      <c r="A601" s="3">
        <v>6861999</v>
      </c>
      <c r="D601">
        <f t="shared" si="30"/>
        <v>-0.35669343430015982</v>
      </c>
      <c r="E601">
        <f t="shared" si="32"/>
        <v>601</v>
      </c>
      <c r="F601" s="3">
        <v>300000</v>
      </c>
      <c r="G601">
        <f t="shared" si="31"/>
        <v>-1.1069396564340714</v>
      </c>
    </row>
    <row r="602" spans="1:7">
      <c r="A602" s="3">
        <v>100000</v>
      </c>
      <c r="D602">
        <f t="shared" si="30"/>
        <v>-0.35508952674099892</v>
      </c>
      <c r="E602">
        <f t="shared" si="32"/>
        <v>602</v>
      </c>
      <c r="F602" s="3">
        <v>300000</v>
      </c>
      <c r="G602">
        <f t="shared" si="31"/>
        <v>-1.1086870873000749</v>
      </c>
    </row>
    <row r="603" spans="1:7">
      <c r="A603" s="3">
        <v>1002000</v>
      </c>
      <c r="D603">
        <f t="shared" si="30"/>
        <v>-0.35348653213721004</v>
      </c>
      <c r="E603">
        <f t="shared" si="32"/>
        <v>603</v>
      </c>
      <c r="F603" s="3">
        <v>300000</v>
      </c>
      <c r="G603">
        <f t="shared" si="31"/>
        <v>-1.1104590261038798</v>
      </c>
    </row>
    <row r="604" spans="1:7">
      <c r="A604" s="3">
        <v>449300</v>
      </c>
      <c r="D604">
        <f t="shared" si="30"/>
        <v>-0.35188444533569313</v>
      </c>
      <c r="E604">
        <f t="shared" si="32"/>
        <v>604</v>
      </c>
      <c r="F604" s="3">
        <v>300000</v>
      </c>
      <c r="G604">
        <f t="shared" si="31"/>
        <v>-1.1122463405704242</v>
      </c>
    </row>
    <row r="605" spans="1:7">
      <c r="A605" s="3">
        <v>250000</v>
      </c>
      <c r="D605">
        <f t="shared" si="30"/>
        <v>-0.35028326120141473</v>
      </c>
      <c r="E605">
        <f t="shared" si="32"/>
        <v>605</v>
      </c>
      <c r="F605" s="3">
        <v>300000</v>
      </c>
      <c r="G605">
        <f t="shared" si="31"/>
        <v>-1.1140364661647097</v>
      </c>
    </row>
    <row r="606" spans="1:7">
      <c r="A606" s="3">
        <v>110000</v>
      </c>
      <c r="D606">
        <f t="shared" si="30"/>
        <v>-0.34868297461727138</v>
      </c>
      <c r="E606">
        <f t="shared" si="32"/>
        <v>606</v>
      </c>
      <c r="F606" s="3">
        <v>300000</v>
      </c>
      <c r="G606">
        <f t="shared" si="31"/>
        <v>-1.1153527925548086</v>
      </c>
    </row>
    <row r="607" spans="1:7">
      <c r="A607" s="3">
        <v>1307738</v>
      </c>
      <c r="D607">
        <f t="shared" si="30"/>
        <v>-0.34708358048395116</v>
      </c>
      <c r="E607">
        <f t="shared" si="32"/>
        <v>607</v>
      </c>
      <c r="F607" s="3">
        <v>300000</v>
      </c>
      <c r="G607">
        <f t="shared" si="31"/>
        <v>-1.117001461093784</v>
      </c>
    </row>
    <row r="608" spans="1:7">
      <c r="A608" s="3">
        <v>100000</v>
      </c>
      <c r="D608">
        <f t="shared" si="30"/>
        <v>-0.34548507371979847</v>
      </c>
      <c r="E608">
        <f t="shared" si="32"/>
        <v>608</v>
      </c>
      <c r="F608" s="3">
        <v>300000</v>
      </c>
      <c r="G608">
        <f t="shared" si="31"/>
        <v>-1.1187565246780653</v>
      </c>
    </row>
    <row r="609" spans="1:7">
      <c r="A609" s="3">
        <v>1511927</v>
      </c>
      <c r="D609">
        <f t="shared" si="30"/>
        <v>-0.34388744926067838</v>
      </c>
      <c r="E609">
        <f t="shared" si="32"/>
        <v>609</v>
      </c>
      <c r="F609" s="3">
        <v>300000</v>
      </c>
      <c r="G609">
        <f t="shared" si="31"/>
        <v>-1.1202970802977894</v>
      </c>
    </row>
    <row r="610" spans="1:7">
      <c r="A610" s="3">
        <v>4837214</v>
      </c>
      <c r="D610">
        <f t="shared" si="30"/>
        <v>-0.34229070205984258</v>
      </c>
      <c r="E610">
        <f t="shared" si="32"/>
        <v>610</v>
      </c>
      <c r="F610" s="3">
        <v>300000</v>
      </c>
      <c r="G610">
        <f t="shared" si="31"/>
        <v>-1.122132432409638</v>
      </c>
    </row>
    <row r="611" spans="1:7">
      <c r="A611" s="3">
        <v>286600</v>
      </c>
      <c r="D611">
        <f t="shared" si="30"/>
        <v>-0.34069482708779553</v>
      </c>
      <c r="E611">
        <f t="shared" si="32"/>
        <v>611</v>
      </c>
      <c r="F611" s="3">
        <v>300000</v>
      </c>
      <c r="G611">
        <f t="shared" si="31"/>
        <v>-1.1238009295390812</v>
      </c>
    </row>
    <row r="612" spans="1:7">
      <c r="A612" s="3">
        <v>74998</v>
      </c>
      <c r="D612">
        <f t="shared" si="30"/>
        <v>-0.33909981933216293</v>
      </c>
      <c r="E612">
        <f t="shared" si="32"/>
        <v>612</v>
      </c>
      <c r="F612" s="3">
        <v>300000</v>
      </c>
      <c r="G612">
        <f t="shared" si="31"/>
        <v>-1.1254718329801916</v>
      </c>
    </row>
    <row r="613" spans="1:7">
      <c r="A613" s="3">
        <v>2112080</v>
      </c>
      <c r="D613">
        <f t="shared" si="30"/>
        <v>-0.33750567379756014</v>
      </c>
      <c r="E613">
        <f t="shared" si="32"/>
        <v>613</v>
      </c>
      <c r="F613" s="3">
        <v>300000</v>
      </c>
      <c r="G613">
        <f t="shared" si="31"/>
        <v>-1.1267051388009686</v>
      </c>
    </row>
    <row r="614" spans="1:7">
      <c r="A614" s="3">
        <v>3000000</v>
      </c>
      <c r="D614">
        <f t="shared" si="30"/>
        <v>-0.33591238550546121</v>
      </c>
      <c r="E614">
        <f t="shared" si="32"/>
        <v>614</v>
      </c>
      <c r="F614" s="3">
        <v>300000</v>
      </c>
      <c r="G614">
        <f t="shared" si="31"/>
        <v>-1.1280385571243701</v>
      </c>
    </row>
    <row r="615" spans="1:7">
      <c r="A615" s="3">
        <v>1000000</v>
      </c>
      <c r="D615">
        <f t="shared" si="30"/>
        <v>-0.3343199494940704</v>
      </c>
      <c r="E615">
        <f t="shared" si="32"/>
        <v>615</v>
      </c>
      <c r="F615" s="3">
        <v>300000</v>
      </c>
      <c r="G615">
        <f t="shared" si="31"/>
        <v>-1.1298772507790145</v>
      </c>
    </row>
    <row r="616" spans="1:7">
      <c r="A616" s="3">
        <v>1500000</v>
      </c>
      <c r="D616">
        <f t="shared" si="30"/>
        <v>-0.3327283608181924</v>
      </c>
      <c r="E616">
        <f t="shared" si="32"/>
        <v>616</v>
      </c>
      <c r="F616" s="3">
        <v>300000</v>
      </c>
      <c r="G616">
        <f t="shared" si="31"/>
        <v>-1.1317148687470402</v>
      </c>
    </row>
    <row r="617" spans="1:7">
      <c r="A617" s="3">
        <v>100000</v>
      </c>
      <c r="D617">
        <f t="shared" si="30"/>
        <v>-0.33113761454910562</v>
      </c>
      <c r="E617">
        <f t="shared" si="32"/>
        <v>617</v>
      </c>
      <c r="F617" s="3">
        <v>300008</v>
      </c>
      <c r="G617">
        <f t="shared" si="31"/>
        <v>-1.1335022606238763</v>
      </c>
    </row>
    <row r="618" spans="1:7">
      <c r="A618" s="3">
        <v>1700011</v>
      </c>
      <c r="D618">
        <f t="shared" si="30"/>
        <v>-0.32954770577443476</v>
      </c>
      <c r="E618">
        <f t="shared" si="32"/>
        <v>618</v>
      </c>
      <c r="F618" s="3">
        <v>300013</v>
      </c>
      <c r="G618">
        <f t="shared" si="31"/>
        <v>-1.1353299455998775</v>
      </c>
    </row>
    <row r="619" spans="1:7">
      <c r="A619" s="3">
        <v>500000</v>
      </c>
      <c r="D619">
        <f t="shared" si="30"/>
        <v>-0.32795862959802552</v>
      </c>
      <c r="E619">
        <f t="shared" si="32"/>
        <v>619</v>
      </c>
      <c r="F619" s="3">
        <v>300250</v>
      </c>
      <c r="G619">
        <f t="shared" si="31"/>
        <v>-1.1371090304547538</v>
      </c>
    </row>
    <row r="620" spans="1:7">
      <c r="A620" s="3">
        <v>3468005</v>
      </c>
      <c r="D620">
        <f t="shared" si="30"/>
        <v>-0.32637038113981881</v>
      </c>
      <c r="E620">
        <f t="shared" si="32"/>
        <v>620</v>
      </c>
      <c r="F620" s="3">
        <v>300653</v>
      </c>
      <c r="G620">
        <f t="shared" si="31"/>
        <v>-1.1383057043332443</v>
      </c>
    </row>
    <row r="621" spans="1:7">
      <c r="A621" s="3">
        <v>1370000</v>
      </c>
      <c r="D621">
        <f t="shared" si="30"/>
        <v>-0.32478295553572711</v>
      </c>
      <c r="E621">
        <f t="shared" si="32"/>
        <v>621</v>
      </c>
      <c r="F621" s="3">
        <v>301451</v>
      </c>
      <c r="G621">
        <f t="shared" si="31"/>
        <v>-1.1398412854059199</v>
      </c>
    </row>
    <row r="622" spans="1:7">
      <c r="A622" s="3">
        <v>1798818</v>
      </c>
      <c r="D622">
        <f t="shared" si="30"/>
        <v>-0.32319634793751156</v>
      </c>
      <c r="E622">
        <f t="shared" si="32"/>
        <v>622</v>
      </c>
      <c r="F622" s="3">
        <v>302425</v>
      </c>
      <c r="G622">
        <f t="shared" si="31"/>
        <v>-1.1414633802145973</v>
      </c>
    </row>
    <row r="623" spans="1:7">
      <c r="A623" s="3">
        <v>5226127</v>
      </c>
      <c r="D623">
        <f t="shared" si="30"/>
        <v>-0.32161055351265833</v>
      </c>
      <c r="E623">
        <f t="shared" si="32"/>
        <v>623</v>
      </c>
      <c r="F623" s="3">
        <v>306485</v>
      </c>
      <c r="G623">
        <f t="shared" si="31"/>
        <v>-1.1426556310060805</v>
      </c>
    </row>
    <row r="624" spans="1:7">
      <c r="A624" s="3">
        <v>195967</v>
      </c>
      <c r="D624">
        <f t="shared" si="30"/>
        <v>-0.32002556744425853</v>
      </c>
      <c r="E624">
        <f t="shared" si="32"/>
        <v>624</v>
      </c>
      <c r="F624" s="3">
        <v>306500</v>
      </c>
      <c r="G624">
        <f t="shared" si="31"/>
        <v>-1.1444890386900728</v>
      </c>
    </row>
    <row r="625" spans="1:7">
      <c r="A625" s="3">
        <v>213000</v>
      </c>
      <c r="D625">
        <f t="shared" si="30"/>
        <v>-0.31844138493088603</v>
      </c>
      <c r="E625">
        <f t="shared" si="32"/>
        <v>625</v>
      </c>
      <c r="F625" s="3">
        <v>308000</v>
      </c>
      <c r="G625">
        <f t="shared" si="31"/>
        <v>-1.1461059294732496</v>
      </c>
    </row>
    <row r="626" spans="1:7">
      <c r="A626" s="3">
        <v>250000</v>
      </c>
      <c r="D626">
        <f t="shared" si="30"/>
        <v>-0.31685800118647872</v>
      </c>
      <c r="E626">
        <f t="shared" si="32"/>
        <v>626</v>
      </c>
      <c r="F626" s="3">
        <v>309554</v>
      </c>
      <c r="G626">
        <f t="shared" si="31"/>
        <v>-1.1472443033611441</v>
      </c>
    </row>
    <row r="627" spans="1:7">
      <c r="A627" s="3">
        <v>5908302</v>
      </c>
      <c r="D627">
        <f t="shared" si="30"/>
        <v>-0.31527541144021859</v>
      </c>
      <c r="E627">
        <f t="shared" si="32"/>
        <v>627</v>
      </c>
      <c r="F627" s="3">
        <v>310500</v>
      </c>
      <c r="G627">
        <f t="shared" si="31"/>
        <v>-1.14866871199649</v>
      </c>
    </row>
    <row r="628" spans="1:7">
      <c r="A628" s="3">
        <v>124757</v>
      </c>
      <c r="D628">
        <f t="shared" si="30"/>
        <v>-0.31369361093641379</v>
      </c>
      <c r="E628">
        <f t="shared" si="32"/>
        <v>628</v>
      </c>
      <c r="F628" s="3">
        <v>313000</v>
      </c>
      <c r="G628">
        <f t="shared" si="31"/>
        <v>-1.1498997219738039</v>
      </c>
    </row>
    <row r="629" spans="1:7">
      <c r="A629" s="3">
        <v>1989360</v>
      </c>
      <c r="D629">
        <f t="shared" si="30"/>
        <v>-0.31211259493438137</v>
      </c>
      <c r="E629">
        <f t="shared" si="32"/>
        <v>629</v>
      </c>
      <c r="F629" s="3">
        <v>314110</v>
      </c>
      <c r="G629">
        <f t="shared" si="31"/>
        <v>-1.1512650361834535</v>
      </c>
    </row>
    <row r="630" spans="1:7">
      <c r="A630" s="3">
        <v>8149935</v>
      </c>
      <c r="D630">
        <f t="shared" si="30"/>
        <v>-0.31053235870832957</v>
      </c>
      <c r="E630">
        <f t="shared" si="32"/>
        <v>630</v>
      </c>
      <c r="F630" s="3">
        <v>319450</v>
      </c>
      <c r="G630">
        <f t="shared" si="31"/>
        <v>-1.1519585358534534</v>
      </c>
    </row>
    <row r="631" spans="1:7">
      <c r="A631" s="3">
        <v>729916</v>
      </c>
      <c r="D631">
        <f t="shared" si="30"/>
        <v>-0.30895289754724359</v>
      </c>
      <c r="E631">
        <f t="shared" si="32"/>
        <v>631</v>
      </c>
      <c r="F631" s="3">
        <v>320000</v>
      </c>
      <c r="G631">
        <f t="shared" si="31"/>
        <v>-1.1534691683035569</v>
      </c>
    </row>
    <row r="632" spans="1:7">
      <c r="A632" s="3">
        <v>1544776</v>
      </c>
      <c r="D632">
        <f t="shared" si="30"/>
        <v>-0.30737420675476868</v>
      </c>
      <c r="E632">
        <f t="shared" si="32"/>
        <v>632</v>
      </c>
      <c r="F632" s="3">
        <v>322500</v>
      </c>
      <c r="G632">
        <f t="shared" si="31"/>
        <v>-1.1543293642729948</v>
      </c>
    </row>
    <row r="633" spans="1:7">
      <c r="A633" s="3">
        <v>988320</v>
      </c>
      <c r="D633">
        <f t="shared" si="30"/>
        <v>-0.30579628164909711</v>
      </c>
      <c r="E633">
        <f t="shared" si="32"/>
        <v>633</v>
      </c>
      <c r="F633" s="3">
        <v>325000</v>
      </c>
      <c r="G633">
        <f t="shared" si="31"/>
        <v>-1.1552785508416905</v>
      </c>
    </row>
    <row r="634" spans="1:7">
      <c r="A634" s="3">
        <v>499800</v>
      </c>
      <c r="D634">
        <f t="shared" si="30"/>
        <v>-0.30421911756285375</v>
      </c>
      <c r="E634">
        <f t="shared" si="32"/>
        <v>634</v>
      </c>
      <c r="F634" s="3">
        <v>325000</v>
      </c>
      <c r="G634">
        <f t="shared" si="31"/>
        <v>-1.1562559022458772</v>
      </c>
    </row>
    <row r="635" spans="1:7">
      <c r="A635" s="3">
        <v>526960</v>
      </c>
      <c r="D635">
        <f t="shared" si="30"/>
        <v>-0.30264270984298386</v>
      </c>
      <c r="E635">
        <f t="shared" si="32"/>
        <v>635</v>
      </c>
      <c r="F635" s="3">
        <v>328000</v>
      </c>
      <c r="G635">
        <f t="shared" si="31"/>
        <v>-1.15763783961999</v>
      </c>
    </row>
    <row r="636" spans="1:7">
      <c r="A636" s="3">
        <v>1144856</v>
      </c>
      <c r="D636">
        <f t="shared" si="30"/>
        <v>-0.3010670538506402</v>
      </c>
      <c r="E636">
        <f t="shared" si="32"/>
        <v>636</v>
      </c>
      <c r="F636" s="3">
        <v>329034</v>
      </c>
      <c r="G636">
        <f t="shared" si="31"/>
        <v>-1.1591591543639677</v>
      </c>
    </row>
    <row r="637" spans="1:7">
      <c r="A637" s="3">
        <v>892500</v>
      </c>
      <c r="D637">
        <f t="shared" si="30"/>
        <v>-0.29949214496107263</v>
      </c>
      <c r="E637">
        <f t="shared" si="32"/>
        <v>637</v>
      </c>
      <c r="F637" s="3">
        <v>330000</v>
      </c>
      <c r="G637">
        <f t="shared" si="31"/>
        <v>-1.1599282099417874</v>
      </c>
    </row>
    <row r="638" spans="1:7">
      <c r="A638" s="3">
        <v>1747441</v>
      </c>
      <c r="D638">
        <f t="shared" si="30"/>
        <v>-0.29791797856351676</v>
      </c>
      <c r="E638">
        <f t="shared" si="32"/>
        <v>638</v>
      </c>
      <c r="F638" s="3">
        <v>330008</v>
      </c>
      <c r="G638">
        <f t="shared" si="31"/>
        <v>-1.1616591295146148</v>
      </c>
    </row>
    <row r="639" spans="1:7">
      <c r="A639" s="3">
        <v>1784793</v>
      </c>
      <c r="D639">
        <f t="shared" si="30"/>
        <v>-0.29634455006108396</v>
      </c>
      <c r="E639">
        <f t="shared" si="32"/>
        <v>639</v>
      </c>
      <c r="F639" s="3">
        <v>330781</v>
      </c>
      <c r="G639">
        <f t="shared" si="31"/>
        <v>-1.1633664694973949</v>
      </c>
    </row>
    <row r="640" spans="1:7">
      <c r="A640" s="3">
        <v>30250</v>
      </c>
      <c r="D640">
        <f t="shared" si="30"/>
        <v>-0.29477185487065327</v>
      </c>
      <c r="E640">
        <f t="shared" si="32"/>
        <v>640</v>
      </c>
      <c r="F640" s="3">
        <v>331512</v>
      </c>
      <c r="G640">
        <f t="shared" si="31"/>
        <v>-1.1650797117953389</v>
      </c>
    </row>
    <row r="641" spans="1:7">
      <c r="A641" s="3">
        <v>19490</v>
      </c>
      <c r="D641">
        <f t="shared" ref="D641:D704" si="33">NORMSINV((E641-0.5)/C$12)</f>
        <v>-0.29319988842276118</v>
      </c>
      <c r="E641">
        <f t="shared" si="32"/>
        <v>641</v>
      </c>
      <c r="F641" s="3">
        <v>331678</v>
      </c>
      <c r="G641">
        <f t="shared" ref="G641:G704" si="34">IF(ISERROR((2*E641 -1)/C$12*(LN(NORMDIST(F641,C$6,C$8,TRUE))+LN(1-NORMDIST(INDEX(F:F,C$12-E641+1,,1),C$6,C$8,TRUE)))),"",(2*E641 -1)/C$12*(LN(NORMDIST(F641,C$6,C$8,TRUE))+LN(1-NORMDIST(INDEX(F:F,C$12-E641+1,,1),C$6,C$8,TRUE))))</f>
        <v>-1.1668768307405213</v>
      </c>
    </row>
    <row r="642" spans="1:7">
      <c r="A642" s="3">
        <v>1000000</v>
      </c>
      <c r="D642">
        <f t="shared" si="33"/>
        <v>-0.29162864616149575</v>
      </c>
      <c r="E642">
        <f t="shared" ref="E642:E705" si="35">E641+1</f>
        <v>642</v>
      </c>
      <c r="F642" s="3">
        <v>333860</v>
      </c>
      <c r="G642">
        <f t="shared" si="34"/>
        <v>-1.1683729805043588</v>
      </c>
    </row>
    <row r="643" spans="1:7">
      <c r="A643" s="3">
        <v>198704</v>
      </c>
      <c r="D643">
        <f t="shared" si="33"/>
        <v>-0.29005812354438781</v>
      </c>
      <c r="E643">
        <f t="shared" si="35"/>
        <v>643</v>
      </c>
      <c r="F643" s="3">
        <v>334100</v>
      </c>
      <c r="G643">
        <f t="shared" si="34"/>
        <v>-1.1701584236572522</v>
      </c>
    </row>
    <row r="644" spans="1:7">
      <c r="A644" s="3">
        <v>650000</v>
      </c>
      <c r="D644">
        <f t="shared" si="33"/>
        <v>-0.28848831604230613</v>
      </c>
      <c r="E644">
        <f t="shared" si="35"/>
        <v>644</v>
      </c>
      <c r="F644" s="3">
        <v>334610</v>
      </c>
      <c r="G644">
        <f t="shared" si="34"/>
        <v>-1.1719033414051068</v>
      </c>
    </row>
    <row r="645" spans="1:7">
      <c r="A645" s="3">
        <v>400000</v>
      </c>
      <c r="D645">
        <f t="shared" si="33"/>
        <v>-0.2869192191393502</v>
      </c>
      <c r="E645">
        <f t="shared" si="35"/>
        <v>645</v>
      </c>
      <c r="F645" s="3">
        <v>337000</v>
      </c>
      <c r="G645">
        <f t="shared" si="34"/>
        <v>-1.1733535716082579</v>
      </c>
    </row>
    <row r="646" spans="1:7">
      <c r="A646" s="3">
        <v>500000</v>
      </c>
      <c r="D646">
        <f t="shared" si="33"/>
        <v>-0.28535082833274666</v>
      </c>
      <c r="E646">
        <f t="shared" si="35"/>
        <v>646</v>
      </c>
      <c r="F646" s="3">
        <v>341000</v>
      </c>
      <c r="G646">
        <f t="shared" si="34"/>
        <v>-1.1744872067986842</v>
      </c>
    </row>
    <row r="647" spans="1:7">
      <c r="A647" s="3">
        <v>1980892</v>
      </c>
      <c r="D647">
        <f t="shared" si="33"/>
        <v>-0.28378313913274378</v>
      </c>
      <c r="E647">
        <f t="shared" si="35"/>
        <v>647</v>
      </c>
      <c r="F647" s="3">
        <v>342576</v>
      </c>
      <c r="G647">
        <f t="shared" si="34"/>
        <v>-1.1754073391250546</v>
      </c>
    </row>
    <row r="648" spans="1:7">
      <c r="A648" s="3">
        <v>395836</v>
      </c>
      <c r="D648">
        <f t="shared" si="33"/>
        <v>-0.28221614706250814</v>
      </c>
      <c r="E648">
        <f t="shared" si="35"/>
        <v>648</v>
      </c>
      <c r="F648" s="3">
        <v>345592</v>
      </c>
      <c r="G648">
        <f t="shared" si="34"/>
        <v>-1.1763791000819812</v>
      </c>
    </row>
    <row r="649" spans="1:7">
      <c r="A649" s="3">
        <v>1500000</v>
      </c>
      <c r="D649">
        <f t="shared" si="33"/>
        <v>-0.2806498476580222</v>
      </c>
      <c r="E649">
        <f t="shared" si="35"/>
        <v>649</v>
      </c>
      <c r="F649" s="3">
        <v>345592</v>
      </c>
      <c r="G649">
        <f t="shared" si="34"/>
        <v>-1.1779661793544747</v>
      </c>
    </row>
    <row r="650" spans="1:7">
      <c r="A650" s="3">
        <v>140000</v>
      </c>
      <c r="D650">
        <f t="shared" si="33"/>
        <v>-0.27908423646798081</v>
      </c>
      <c r="E650">
        <f t="shared" si="35"/>
        <v>650</v>
      </c>
      <c r="F650" s="3">
        <v>346644</v>
      </c>
      <c r="G650">
        <f t="shared" si="34"/>
        <v>-1.1794964511248822</v>
      </c>
    </row>
    <row r="651" spans="1:7">
      <c r="A651" s="3">
        <v>2500000</v>
      </c>
      <c r="D651">
        <f t="shared" si="33"/>
        <v>-0.27751930905369038</v>
      </c>
      <c r="E651">
        <f t="shared" si="35"/>
        <v>651</v>
      </c>
      <c r="F651" s="3">
        <v>348288</v>
      </c>
      <c r="G651">
        <f t="shared" si="34"/>
        <v>-1.1810508671605833</v>
      </c>
    </row>
    <row r="652" spans="1:7">
      <c r="A652" s="3">
        <v>15213</v>
      </c>
      <c r="D652">
        <f t="shared" si="33"/>
        <v>-0.27595506098896699</v>
      </c>
      <c r="E652">
        <f t="shared" si="35"/>
        <v>652</v>
      </c>
      <c r="F652" s="3">
        <v>350000</v>
      </c>
      <c r="G652">
        <f t="shared" si="34"/>
        <v>-1.1825479524959492</v>
      </c>
    </row>
    <row r="653" spans="1:7">
      <c r="A653" s="3">
        <v>1365913</v>
      </c>
      <c r="D653">
        <f t="shared" si="33"/>
        <v>-0.27439148786003692</v>
      </c>
      <c r="E653">
        <f t="shared" si="35"/>
        <v>653</v>
      </c>
      <c r="F653" s="3">
        <v>350000</v>
      </c>
      <c r="G653">
        <f t="shared" si="34"/>
        <v>-1.1842385132875961</v>
      </c>
    </row>
    <row r="654" spans="1:7">
      <c r="A654" s="3">
        <v>50000</v>
      </c>
      <c r="D654">
        <f t="shared" si="33"/>
        <v>-0.27282858526543541</v>
      </c>
      <c r="E654">
        <f t="shared" si="35"/>
        <v>654</v>
      </c>
      <c r="F654" s="3">
        <v>350000</v>
      </c>
      <c r="G654">
        <f t="shared" si="34"/>
        <v>-1.1858279971808818</v>
      </c>
    </row>
    <row r="655" spans="1:7">
      <c r="A655" s="3">
        <v>160950</v>
      </c>
      <c r="D655">
        <f t="shared" si="33"/>
        <v>-0.27126634881590883</v>
      </c>
      <c r="E655">
        <f t="shared" si="35"/>
        <v>655</v>
      </c>
      <c r="F655" s="3">
        <v>350000</v>
      </c>
      <c r="G655">
        <f t="shared" si="34"/>
        <v>-1.1875204824300463</v>
      </c>
    </row>
    <row r="656" spans="1:7">
      <c r="A656" s="3">
        <v>500000</v>
      </c>
      <c r="D656">
        <f t="shared" si="33"/>
        <v>-0.26970477413431493</v>
      </c>
      <c r="E656">
        <f t="shared" si="35"/>
        <v>656</v>
      </c>
      <c r="F656" s="3">
        <v>350000</v>
      </c>
      <c r="G656">
        <f t="shared" si="34"/>
        <v>-1.189251656455546</v>
      </c>
    </row>
    <row r="657" spans="1:7">
      <c r="A657" s="3">
        <v>499997</v>
      </c>
      <c r="D657">
        <f t="shared" si="33"/>
        <v>-0.26814385685552505</v>
      </c>
      <c r="E657">
        <f t="shared" si="35"/>
        <v>657</v>
      </c>
      <c r="F657" s="3">
        <v>350000</v>
      </c>
      <c r="G657">
        <f t="shared" si="34"/>
        <v>-1.1903301927775363</v>
      </c>
    </row>
    <row r="658" spans="1:7">
      <c r="A658" s="3">
        <v>900000</v>
      </c>
      <c r="D658">
        <f t="shared" si="33"/>
        <v>-0.26658359262632758</v>
      </c>
      <c r="E658">
        <f t="shared" si="35"/>
        <v>658</v>
      </c>
      <c r="F658" s="3">
        <v>350238</v>
      </c>
      <c r="G658">
        <f t="shared" si="34"/>
        <v>-1.1920408400685467</v>
      </c>
    </row>
    <row r="659" spans="1:7">
      <c r="A659" s="3">
        <v>250000</v>
      </c>
      <c r="D659">
        <f t="shared" si="33"/>
        <v>-0.26502397710532949</v>
      </c>
      <c r="E659">
        <f t="shared" si="35"/>
        <v>659</v>
      </c>
      <c r="F659" s="3">
        <v>350253</v>
      </c>
      <c r="G659">
        <f t="shared" si="34"/>
        <v>-1.1922626721159135</v>
      </c>
    </row>
    <row r="660" spans="1:7">
      <c r="A660" s="3">
        <v>500000</v>
      </c>
      <c r="D660">
        <f t="shared" si="33"/>
        <v>-0.26346500596286171</v>
      </c>
      <c r="E660">
        <f t="shared" si="35"/>
        <v>660</v>
      </c>
      <c r="F660" s="3">
        <v>353977</v>
      </c>
      <c r="G660">
        <f t="shared" si="34"/>
        <v>-1.1929099728450703</v>
      </c>
    </row>
    <row r="661" spans="1:7">
      <c r="A661" s="3">
        <v>1508882</v>
      </c>
      <c r="D661">
        <f t="shared" si="33"/>
        <v>-0.26190667488088215</v>
      </c>
      <c r="E661">
        <f t="shared" si="35"/>
        <v>661</v>
      </c>
      <c r="F661" s="3">
        <v>354993</v>
      </c>
      <c r="G661">
        <f t="shared" si="34"/>
        <v>-1.1945631053842001</v>
      </c>
    </row>
    <row r="662" spans="1:7">
      <c r="A662" s="3">
        <v>200000</v>
      </c>
      <c r="D662">
        <f t="shared" si="33"/>
        <v>-0.26034897955288144</v>
      </c>
      <c r="E662">
        <f t="shared" si="35"/>
        <v>662</v>
      </c>
      <c r="F662" s="3">
        <v>355460</v>
      </c>
      <c r="G662">
        <f t="shared" si="34"/>
        <v>-1.1963000218652735</v>
      </c>
    </row>
    <row r="663" spans="1:7">
      <c r="A663" s="3">
        <v>19000</v>
      </c>
      <c r="D663">
        <f t="shared" si="33"/>
        <v>-0.25879191568378779</v>
      </c>
      <c r="E663">
        <f t="shared" si="35"/>
        <v>663</v>
      </c>
      <c r="F663" s="3">
        <v>356054</v>
      </c>
      <c r="G663">
        <f t="shared" si="34"/>
        <v>-1.1980172116131169</v>
      </c>
    </row>
    <row r="664" spans="1:7">
      <c r="A664" s="3">
        <v>250000</v>
      </c>
      <c r="D664">
        <f t="shared" si="33"/>
        <v>-0.25723547898987359</v>
      </c>
      <c r="E664">
        <f t="shared" si="35"/>
        <v>664</v>
      </c>
      <c r="F664" s="3">
        <v>358915</v>
      </c>
      <c r="G664">
        <f t="shared" si="34"/>
        <v>-1.1983514530863033</v>
      </c>
    </row>
    <row r="665" spans="1:7">
      <c r="A665" s="3">
        <v>125962</v>
      </c>
      <c r="D665">
        <f t="shared" si="33"/>
        <v>-0.25567966519866131</v>
      </c>
      <c r="E665">
        <f t="shared" si="35"/>
        <v>665</v>
      </c>
      <c r="F665" s="3">
        <v>361927</v>
      </c>
      <c r="G665">
        <f t="shared" si="34"/>
        <v>-1.199693620708332</v>
      </c>
    </row>
    <row r="666" spans="1:7">
      <c r="A666" s="3">
        <v>150000</v>
      </c>
      <c r="D666">
        <f t="shared" si="33"/>
        <v>-0.25412447004883093</v>
      </c>
      <c r="E666">
        <f t="shared" si="35"/>
        <v>666</v>
      </c>
      <c r="F666" s="3">
        <v>365000</v>
      </c>
      <c r="G666">
        <f t="shared" si="34"/>
        <v>-1.2010251765912161</v>
      </c>
    </row>
    <row r="667" spans="1:7">
      <c r="A667" s="3">
        <v>499989</v>
      </c>
      <c r="D667">
        <f t="shared" si="33"/>
        <v>-0.25256988929012825</v>
      </c>
      <c r="E667">
        <f t="shared" si="35"/>
        <v>667</v>
      </c>
      <c r="F667" s="3">
        <v>369000</v>
      </c>
      <c r="G667">
        <f t="shared" si="34"/>
        <v>-1.2019380392622707</v>
      </c>
    </row>
    <row r="668" spans="1:7">
      <c r="A668" s="3">
        <v>2173253</v>
      </c>
      <c r="D668">
        <f t="shared" si="33"/>
        <v>-0.25101591868327155</v>
      </c>
      <c r="E668">
        <f t="shared" si="35"/>
        <v>668</v>
      </c>
      <c r="F668" s="3">
        <v>369623</v>
      </c>
      <c r="G668">
        <f t="shared" si="34"/>
        <v>-1.2031896797859882</v>
      </c>
    </row>
    <row r="669" spans="1:7">
      <c r="A669" s="3">
        <v>204988</v>
      </c>
      <c r="D669">
        <f t="shared" si="33"/>
        <v>-0.24946255399986222</v>
      </c>
      <c r="E669">
        <f t="shared" si="35"/>
        <v>669</v>
      </c>
      <c r="F669" s="3">
        <v>370938</v>
      </c>
      <c r="G669">
        <f t="shared" si="34"/>
        <v>-1.2046251083169561</v>
      </c>
    </row>
    <row r="670" spans="1:7">
      <c r="A670" s="3">
        <v>1229467</v>
      </c>
      <c r="D670">
        <f t="shared" si="33"/>
        <v>-0.24790979102229227</v>
      </c>
      <c r="E670">
        <f t="shared" si="35"/>
        <v>670</v>
      </c>
      <c r="F670" s="3">
        <v>375000</v>
      </c>
      <c r="G670">
        <f t="shared" si="34"/>
        <v>-1.2055124482421433</v>
      </c>
    </row>
    <row r="671" spans="1:7">
      <c r="A671" s="3">
        <v>499783</v>
      </c>
      <c r="D671">
        <f t="shared" si="33"/>
        <v>-0.24635762554365556</v>
      </c>
      <c r="E671">
        <f t="shared" si="35"/>
        <v>671</v>
      </c>
      <c r="F671" s="3">
        <v>375030</v>
      </c>
      <c r="G671">
        <f t="shared" si="34"/>
        <v>-1.2064558907761505</v>
      </c>
    </row>
    <row r="672" spans="1:7">
      <c r="A672" s="3">
        <v>500000</v>
      </c>
      <c r="D672">
        <f t="shared" si="33"/>
        <v>-0.24480605336765676</v>
      </c>
      <c r="E672">
        <f t="shared" si="35"/>
        <v>672</v>
      </c>
      <c r="F672" s="3">
        <v>377646</v>
      </c>
      <c r="G672">
        <f t="shared" si="34"/>
        <v>-1.2076411737170836</v>
      </c>
    </row>
    <row r="673" spans="1:7">
      <c r="A673" s="3">
        <v>799221</v>
      </c>
      <c r="D673">
        <f t="shared" si="33"/>
        <v>-0.24325507030852356</v>
      </c>
      <c r="E673">
        <f t="shared" si="35"/>
        <v>673</v>
      </c>
      <c r="F673" s="3">
        <v>378013</v>
      </c>
      <c r="G673">
        <f t="shared" si="34"/>
        <v>-1.2084439365797621</v>
      </c>
    </row>
    <row r="674" spans="1:7">
      <c r="A674" s="3">
        <v>3200004</v>
      </c>
      <c r="D674">
        <f t="shared" si="33"/>
        <v>-0.2417046721909169</v>
      </c>
      <c r="E674">
        <f t="shared" si="35"/>
        <v>674</v>
      </c>
      <c r="F674" s="3">
        <v>378500</v>
      </c>
      <c r="G674">
        <f t="shared" si="34"/>
        <v>-1.2093665983284738</v>
      </c>
    </row>
    <row r="675" spans="1:7">
      <c r="A675" s="3">
        <v>809467</v>
      </c>
      <c r="D675">
        <f t="shared" si="33"/>
        <v>-0.24015485484984297</v>
      </c>
      <c r="E675">
        <f t="shared" si="35"/>
        <v>675</v>
      </c>
      <c r="F675" s="3">
        <v>383465</v>
      </c>
      <c r="G675">
        <f t="shared" si="34"/>
        <v>-1.210199519202444</v>
      </c>
    </row>
    <row r="676" spans="1:7">
      <c r="A676" s="3">
        <v>47902</v>
      </c>
      <c r="D676">
        <f t="shared" si="33"/>
        <v>-0.2386056141305665</v>
      </c>
      <c r="E676">
        <f t="shared" si="35"/>
        <v>676</v>
      </c>
      <c r="F676" s="3">
        <v>385801</v>
      </c>
      <c r="G676">
        <f t="shared" si="34"/>
        <v>-1.2116291600804585</v>
      </c>
    </row>
    <row r="677" spans="1:7">
      <c r="A677" s="3">
        <v>500000</v>
      </c>
      <c r="D677">
        <f t="shared" si="33"/>
        <v>-0.23705694588852191</v>
      </c>
      <c r="E677">
        <f t="shared" si="35"/>
        <v>677</v>
      </c>
      <c r="F677" s="3">
        <v>386560</v>
      </c>
      <c r="G677">
        <f t="shared" si="34"/>
        <v>-1.2133042309532103</v>
      </c>
    </row>
    <row r="678" spans="1:7">
      <c r="A678" s="3">
        <v>1464667</v>
      </c>
      <c r="D678">
        <f t="shared" si="33"/>
        <v>-0.2355088459892283</v>
      </c>
      <c r="E678">
        <f t="shared" si="35"/>
        <v>678</v>
      </c>
      <c r="F678" s="3">
        <v>391089</v>
      </c>
      <c r="G678">
        <f t="shared" si="34"/>
        <v>-1.2143892071874907</v>
      </c>
    </row>
    <row r="679" spans="1:7">
      <c r="A679" s="3">
        <v>500000</v>
      </c>
      <c r="D679">
        <f t="shared" si="33"/>
        <v>-0.23396131030820191</v>
      </c>
      <c r="E679">
        <f t="shared" si="35"/>
        <v>679</v>
      </c>
      <c r="F679" s="3">
        <v>395836</v>
      </c>
      <c r="G679">
        <f t="shared" si="34"/>
        <v>-1.2154384036043635</v>
      </c>
    </row>
    <row r="680" spans="1:7">
      <c r="A680" s="3">
        <v>501485</v>
      </c>
      <c r="D680">
        <f t="shared" si="33"/>
        <v>-0.23241433473087125</v>
      </c>
      <c r="E680">
        <f t="shared" si="35"/>
        <v>680</v>
      </c>
      <c r="F680" s="3">
        <v>395931</v>
      </c>
      <c r="G680">
        <f t="shared" si="34"/>
        <v>-1.2172148729155268</v>
      </c>
    </row>
    <row r="681" spans="1:7">
      <c r="A681" s="3">
        <v>200000</v>
      </c>
      <c r="D681">
        <f t="shared" si="33"/>
        <v>-0.23086791515249119</v>
      </c>
      <c r="E681">
        <f t="shared" si="35"/>
        <v>681</v>
      </c>
      <c r="F681" s="3">
        <v>396262</v>
      </c>
      <c r="G681">
        <f t="shared" si="34"/>
        <v>-1.2189542514880145</v>
      </c>
    </row>
    <row r="682" spans="1:7">
      <c r="A682" s="3">
        <v>370938</v>
      </c>
      <c r="D682">
        <f t="shared" si="33"/>
        <v>-0.22932204747805882</v>
      </c>
      <c r="E682">
        <f t="shared" si="35"/>
        <v>682</v>
      </c>
      <c r="F682" s="3">
        <v>397036</v>
      </c>
      <c r="G682">
        <f t="shared" si="34"/>
        <v>-1.2206238420053648</v>
      </c>
    </row>
    <row r="683" spans="1:7">
      <c r="A683" s="3">
        <v>497752</v>
      </c>
      <c r="D683">
        <f t="shared" si="33"/>
        <v>-0.22777672762222839</v>
      </c>
      <c r="E683">
        <f t="shared" si="35"/>
        <v>683</v>
      </c>
      <c r="F683" s="3">
        <v>397590</v>
      </c>
      <c r="G683">
        <f t="shared" si="34"/>
        <v>-1.2223092486898794</v>
      </c>
    </row>
    <row r="684" spans="1:7">
      <c r="A684" s="3">
        <v>497684</v>
      </c>
      <c r="D684">
        <f t="shared" si="33"/>
        <v>-0.22623195150922773</v>
      </c>
      <c r="E684">
        <f t="shared" si="35"/>
        <v>684</v>
      </c>
      <c r="F684" s="3">
        <v>398534</v>
      </c>
      <c r="G684">
        <f t="shared" si="34"/>
        <v>-1.2239443993598991</v>
      </c>
    </row>
    <row r="685" spans="1:7">
      <c r="A685" s="3">
        <v>100000</v>
      </c>
      <c r="D685">
        <f t="shared" si="33"/>
        <v>-0.22468771507277532</v>
      </c>
      <c r="E685">
        <f t="shared" si="35"/>
        <v>685</v>
      </c>
      <c r="F685" s="3">
        <v>398704</v>
      </c>
      <c r="G685">
        <f t="shared" si="34"/>
        <v>-1.2256991638388017</v>
      </c>
    </row>
    <row r="686" spans="1:7">
      <c r="A686" s="3">
        <v>950000</v>
      </c>
      <c r="D686">
        <f t="shared" si="33"/>
        <v>-0.2231440142559962</v>
      </c>
      <c r="E686">
        <f t="shared" si="35"/>
        <v>686</v>
      </c>
      <c r="F686" s="3">
        <v>399471</v>
      </c>
      <c r="G686">
        <f t="shared" si="34"/>
        <v>-1.2273206642043788</v>
      </c>
    </row>
    <row r="687" spans="1:7">
      <c r="A687" s="3">
        <v>244924</v>
      </c>
      <c r="D687">
        <f t="shared" si="33"/>
        <v>-0.22160084501134064</v>
      </c>
      <c r="E687">
        <f t="shared" si="35"/>
        <v>687</v>
      </c>
      <c r="F687" s="3">
        <v>399827</v>
      </c>
      <c r="G687">
        <f t="shared" si="34"/>
        <v>-1.2289684265515459</v>
      </c>
    </row>
    <row r="688" spans="1:7">
      <c r="A688" s="3">
        <v>1750000</v>
      </c>
      <c r="D688">
        <f t="shared" si="33"/>
        <v>-0.2200582033005008</v>
      </c>
      <c r="E688">
        <f t="shared" si="35"/>
        <v>688</v>
      </c>
      <c r="F688" s="3">
        <v>399953</v>
      </c>
      <c r="G688">
        <f t="shared" si="34"/>
        <v>-1.2307122903179184</v>
      </c>
    </row>
    <row r="689" spans="1:7">
      <c r="A689" s="3">
        <v>75000</v>
      </c>
      <c r="D689">
        <f t="shared" si="33"/>
        <v>-0.21851608509433038</v>
      </c>
      <c r="E689">
        <f t="shared" si="35"/>
        <v>689</v>
      </c>
      <c r="F689" s="3">
        <v>399968</v>
      </c>
      <c r="G689">
        <f t="shared" si="34"/>
        <v>-1.2323946752742403</v>
      </c>
    </row>
    <row r="690" spans="1:7">
      <c r="A690" s="3">
        <v>25000</v>
      </c>
      <c r="D690">
        <f t="shared" si="33"/>
        <v>-0.21697448637276184</v>
      </c>
      <c r="E690">
        <f t="shared" si="35"/>
        <v>690</v>
      </c>
      <c r="F690" s="3">
        <v>400000</v>
      </c>
      <c r="G690">
        <f t="shared" si="34"/>
        <v>-1.233651830147088</v>
      </c>
    </row>
    <row r="691" spans="1:7">
      <c r="A691" s="3">
        <v>700250</v>
      </c>
      <c r="D691">
        <f t="shared" si="33"/>
        <v>-0.21543340312472742</v>
      </c>
      <c r="E691">
        <f t="shared" si="35"/>
        <v>691</v>
      </c>
      <c r="F691" s="3">
        <v>400000</v>
      </c>
      <c r="G691">
        <f t="shared" si="34"/>
        <v>-1.2353113729135485</v>
      </c>
    </row>
    <row r="692" spans="1:7">
      <c r="A692" s="3">
        <v>556006</v>
      </c>
      <c r="D692">
        <f t="shared" si="33"/>
        <v>-0.21389283134807674</v>
      </c>
      <c r="E692">
        <f t="shared" si="35"/>
        <v>692</v>
      </c>
      <c r="F692" s="3">
        <v>400000</v>
      </c>
      <c r="G692">
        <f t="shared" si="34"/>
        <v>-1.2364807975909151</v>
      </c>
    </row>
    <row r="693" spans="1:7">
      <c r="A693" s="3">
        <v>1000000</v>
      </c>
      <c r="D693">
        <f t="shared" si="33"/>
        <v>-0.21235276704949829</v>
      </c>
      <c r="E693">
        <f t="shared" si="35"/>
        <v>693</v>
      </c>
      <c r="F693" s="3">
        <v>400000</v>
      </c>
      <c r="G693">
        <f t="shared" si="34"/>
        <v>-1.2371809750120744</v>
      </c>
    </row>
    <row r="694" spans="1:7">
      <c r="A694" s="3">
        <v>491310</v>
      </c>
      <c r="D694">
        <f t="shared" si="33"/>
        <v>-0.21081320624443936</v>
      </c>
      <c r="E694">
        <f t="shared" si="35"/>
        <v>694</v>
      </c>
      <c r="F694" s="3">
        <v>400000</v>
      </c>
      <c r="G694">
        <f t="shared" si="34"/>
        <v>-1.2383051651443162</v>
      </c>
    </row>
    <row r="695" spans="1:7">
      <c r="A695" s="3">
        <v>30000</v>
      </c>
      <c r="D695">
        <f t="shared" si="33"/>
        <v>-0.20927414495702651</v>
      </c>
      <c r="E695">
        <f t="shared" si="35"/>
        <v>695</v>
      </c>
      <c r="F695" s="3">
        <v>400000</v>
      </c>
      <c r="G695">
        <f t="shared" si="34"/>
        <v>-1.2400179025289597</v>
      </c>
    </row>
    <row r="696" spans="1:7">
      <c r="A696" s="3">
        <v>100000</v>
      </c>
      <c r="D696">
        <f t="shared" si="33"/>
        <v>-0.20773557921998767</v>
      </c>
      <c r="E696">
        <f t="shared" si="35"/>
        <v>696</v>
      </c>
      <c r="F696" s="3">
        <v>400000</v>
      </c>
      <c r="G696">
        <f t="shared" si="34"/>
        <v>-1.2412008129340915</v>
      </c>
    </row>
    <row r="697" spans="1:7">
      <c r="A697" s="3">
        <v>27945</v>
      </c>
      <c r="D697">
        <f t="shared" si="33"/>
        <v>-0.20619750507457257</v>
      </c>
      <c r="E697">
        <f t="shared" si="35"/>
        <v>697</v>
      </c>
      <c r="F697" s="3">
        <v>400000</v>
      </c>
      <c r="G697">
        <f t="shared" si="34"/>
        <v>-1.2427205112337336</v>
      </c>
    </row>
    <row r="698" spans="1:7">
      <c r="A698" s="3">
        <v>168755</v>
      </c>
      <c r="D698">
        <f t="shared" si="33"/>
        <v>-0.20465991857047608</v>
      </c>
      <c r="E698">
        <f t="shared" si="35"/>
        <v>698</v>
      </c>
      <c r="F698" s="3">
        <v>400000</v>
      </c>
      <c r="G698">
        <f t="shared" si="34"/>
        <v>-1.2443879916371057</v>
      </c>
    </row>
    <row r="699" spans="1:7">
      <c r="A699" s="3">
        <v>500000</v>
      </c>
      <c r="D699">
        <f t="shared" si="33"/>
        <v>-0.2031228157657593</v>
      </c>
      <c r="E699">
        <f t="shared" si="35"/>
        <v>699</v>
      </c>
      <c r="F699" s="3">
        <v>400000</v>
      </c>
      <c r="G699">
        <f t="shared" si="34"/>
        <v>-1.2456053456636165</v>
      </c>
    </row>
    <row r="700" spans="1:7">
      <c r="A700" s="3">
        <v>1579999</v>
      </c>
      <c r="D700">
        <f t="shared" si="33"/>
        <v>-0.20158619272677358</v>
      </c>
      <c r="E700">
        <f t="shared" si="35"/>
        <v>700</v>
      </c>
      <c r="F700" s="3">
        <v>400000</v>
      </c>
      <c r="G700">
        <f t="shared" si="34"/>
        <v>-1.2470826140731395</v>
      </c>
    </row>
    <row r="701" spans="1:7">
      <c r="A701" s="3">
        <v>600000</v>
      </c>
      <c r="D701">
        <f t="shared" si="33"/>
        <v>-0.20005004552808278</v>
      </c>
      <c r="E701">
        <f t="shared" si="35"/>
        <v>701</v>
      </c>
      <c r="F701" s="3">
        <v>400000</v>
      </c>
      <c r="G701">
        <f t="shared" si="34"/>
        <v>-1.2488452401379189</v>
      </c>
    </row>
    <row r="702" spans="1:7">
      <c r="A702" s="3">
        <v>3243431</v>
      </c>
      <c r="D702">
        <f t="shared" si="33"/>
        <v>-0.198514370252387</v>
      </c>
      <c r="E702">
        <f t="shared" si="35"/>
        <v>702</v>
      </c>
      <c r="F702" s="3">
        <v>400000</v>
      </c>
      <c r="G702">
        <f t="shared" si="34"/>
        <v>-1.2505652157395772</v>
      </c>
    </row>
    <row r="703" spans="1:7">
      <c r="A703" s="3">
        <v>1541091</v>
      </c>
      <c r="D703">
        <f t="shared" si="33"/>
        <v>-0.19697916299044713</v>
      </c>
      <c r="E703">
        <f t="shared" si="35"/>
        <v>703</v>
      </c>
      <c r="F703" s="3">
        <v>400000</v>
      </c>
      <c r="G703">
        <f t="shared" si="34"/>
        <v>-1.2523479174013585</v>
      </c>
    </row>
    <row r="704" spans="1:7">
      <c r="A704" s="3">
        <v>8300000</v>
      </c>
      <c r="D704">
        <f t="shared" si="33"/>
        <v>-0.19544441984100813</v>
      </c>
      <c r="E704">
        <f t="shared" si="35"/>
        <v>704</v>
      </c>
      <c r="F704" s="3">
        <v>400366</v>
      </c>
      <c r="G704">
        <f t="shared" si="34"/>
        <v>-1.2540712552438351</v>
      </c>
    </row>
    <row r="705" spans="1:7">
      <c r="A705" s="3">
        <v>12500000</v>
      </c>
      <c r="D705">
        <f t="shared" ref="D705:D768" si="36">NORMSINV((E705-0.5)/C$12)</f>
        <v>-0.19391013691072462</v>
      </c>
      <c r="E705">
        <f t="shared" si="35"/>
        <v>705</v>
      </c>
      <c r="F705" s="3">
        <v>400381</v>
      </c>
      <c r="G705">
        <f t="shared" ref="G705:G768" si="37">IF(ISERROR((2*E705 -1)/C$12*(LN(NORMDIST(F705,C$6,C$8,TRUE))+LN(1-NORMDIST(INDEX(F:F,C$12-E705+1,,1),C$6,C$8,TRUE)))),"",(2*E705 -1)/C$12*(LN(NORMDIST(F705,C$6,C$8,TRUE))+LN(1-NORMDIST(INDEX(F:F,C$12-E705+1,,1),C$6,C$8,TRUE))))</f>
        <v>-1.2558514361831554</v>
      </c>
    </row>
    <row r="706" spans="1:7">
      <c r="A706" s="3">
        <v>3500000</v>
      </c>
      <c r="D706">
        <f t="shared" si="36"/>
        <v>-0.19237631031408514</v>
      </c>
      <c r="E706">
        <f t="shared" ref="E706:E769" si="38">E705+1</f>
        <v>706</v>
      </c>
      <c r="F706" s="3">
        <v>405698</v>
      </c>
      <c r="G706">
        <f t="shared" si="37"/>
        <v>-1.2567695353399155</v>
      </c>
    </row>
    <row r="707" spans="1:7">
      <c r="A707" s="3">
        <v>7500</v>
      </c>
      <c r="D707">
        <f t="shared" si="36"/>
        <v>-0.19084293617333831</v>
      </c>
      <c r="E707">
        <f t="shared" si="38"/>
        <v>707</v>
      </c>
      <c r="F707" s="3">
        <v>417517</v>
      </c>
      <c r="G707">
        <f t="shared" si="37"/>
        <v>-1.2566287283017779</v>
      </c>
    </row>
    <row r="708" spans="1:7">
      <c r="A708" s="3">
        <v>1293000</v>
      </c>
      <c r="D708">
        <f t="shared" si="36"/>
        <v>-0.1893100106184174</v>
      </c>
      <c r="E708">
        <f t="shared" si="38"/>
        <v>708</v>
      </c>
      <c r="F708" s="3">
        <v>417697</v>
      </c>
      <c r="G708">
        <f t="shared" si="37"/>
        <v>-1.2583781039053608</v>
      </c>
    </row>
    <row r="709" spans="1:7">
      <c r="A709" s="3">
        <v>500000</v>
      </c>
      <c r="D709">
        <f t="shared" si="36"/>
        <v>-0.18777752978686793</v>
      </c>
      <c r="E709">
        <f t="shared" si="38"/>
        <v>709</v>
      </c>
      <c r="F709" s="3">
        <v>420002</v>
      </c>
      <c r="G709">
        <f t="shared" si="37"/>
        <v>-1.2597811617595671</v>
      </c>
    </row>
    <row r="710" spans="1:7">
      <c r="A710" s="3">
        <v>2628713</v>
      </c>
      <c r="D710">
        <f t="shared" si="36"/>
        <v>-0.18624548982377268</v>
      </c>
      <c r="E710">
        <f t="shared" si="38"/>
        <v>710</v>
      </c>
      <c r="F710" s="3">
        <v>420632</v>
      </c>
      <c r="G710">
        <f t="shared" si="37"/>
        <v>-1.2614564835925979</v>
      </c>
    </row>
    <row r="711" spans="1:7">
      <c r="A711" s="3">
        <v>2641217</v>
      </c>
      <c r="D711">
        <f t="shared" si="36"/>
        <v>-0.18471388688167897</v>
      </c>
      <c r="E711">
        <f t="shared" si="38"/>
        <v>711</v>
      </c>
      <c r="F711" s="3">
        <v>423500</v>
      </c>
      <c r="G711">
        <f t="shared" si="37"/>
        <v>-1.262766018531712</v>
      </c>
    </row>
    <row r="712" spans="1:7">
      <c r="A712" s="3">
        <v>1309409</v>
      </c>
      <c r="D712">
        <f t="shared" si="36"/>
        <v>-0.18318271712052628</v>
      </c>
      <c r="E712">
        <f t="shared" si="38"/>
        <v>712</v>
      </c>
      <c r="F712" s="3">
        <v>425000</v>
      </c>
      <c r="G712">
        <f t="shared" si="37"/>
        <v>-1.2642980507986921</v>
      </c>
    </row>
    <row r="713" spans="1:7">
      <c r="A713" s="3">
        <v>150000</v>
      </c>
      <c r="D713">
        <f t="shared" si="36"/>
        <v>-0.18165197670757266</v>
      </c>
      <c r="E713">
        <f t="shared" si="38"/>
        <v>713</v>
      </c>
      <c r="F713" s="3">
        <v>425000</v>
      </c>
      <c r="G713">
        <f t="shared" si="37"/>
        <v>-1.2660749981645369</v>
      </c>
    </row>
    <row r="714" spans="1:7">
      <c r="A714" s="3">
        <v>337000</v>
      </c>
      <c r="D714">
        <f t="shared" si="36"/>
        <v>-0.18012166181732359</v>
      </c>
      <c r="E714">
        <f t="shared" si="38"/>
        <v>714</v>
      </c>
      <c r="F714" s="3">
        <v>425000</v>
      </c>
      <c r="G714">
        <f t="shared" si="37"/>
        <v>-1.2678519455303818</v>
      </c>
    </row>
    <row r="715" spans="1:7">
      <c r="A715" s="3">
        <v>300013</v>
      </c>
      <c r="D715">
        <f t="shared" si="36"/>
        <v>-0.17859176863145879</v>
      </c>
      <c r="E715">
        <f t="shared" si="38"/>
        <v>715</v>
      </c>
      <c r="F715" s="3">
        <v>427000</v>
      </c>
      <c r="G715">
        <f t="shared" si="37"/>
        <v>-1.2693005789418066</v>
      </c>
    </row>
    <row r="716" spans="1:7">
      <c r="A716" s="3">
        <v>1453832</v>
      </c>
      <c r="D716">
        <f t="shared" si="36"/>
        <v>-0.17706229333876211</v>
      </c>
      <c r="E716">
        <f t="shared" si="38"/>
        <v>716</v>
      </c>
      <c r="F716" s="3">
        <v>427000</v>
      </c>
      <c r="G716">
        <f t="shared" si="37"/>
        <v>-1.2705116922602495</v>
      </c>
    </row>
    <row r="717" spans="1:7">
      <c r="A717" s="3">
        <v>4000000</v>
      </c>
      <c r="D717">
        <f t="shared" si="36"/>
        <v>-0.17553323213504868</v>
      </c>
      <c r="E717">
        <f t="shared" si="38"/>
        <v>717</v>
      </c>
      <c r="F717" s="3">
        <v>430000</v>
      </c>
      <c r="G717">
        <f t="shared" si="37"/>
        <v>-1.2717782322356623</v>
      </c>
    </row>
    <row r="718" spans="1:7">
      <c r="A718" s="3">
        <v>1000561</v>
      </c>
      <c r="D718">
        <f t="shared" si="36"/>
        <v>-0.17400458122309548</v>
      </c>
      <c r="E718">
        <f t="shared" si="38"/>
        <v>718</v>
      </c>
      <c r="F718" s="3">
        <v>432898</v>
      </c>
      <c r="G718">
        <f t="shared" si="37"/>
        <v>-1.272949135422653</v>
      </c>
    </row>
    <row r="719" spans="1:7">
      <c r="A719" s="3">
        <v>10000</v>
      </c>
      <c r="D719">
        <f t="shared" si="36"/>
        <v>-0.17247633681256938</v>
      </c>
      <c r="E719">
        <f t="shared" si="38"/>
        <v>719</v>
      </c>
      <c r="F719" s="3">
        <v>436800</v>
      </c>
      <c r="G719">
        <f t="shared" si="37"/>
        <v>-1.2740558288013213</v>
      </c>
    </row>
    <row r="720" spans="1:7">
      <c r="A720" s="3">
        <v>2033500</v>
      </c>
      <c r="D720">
        <f t="shared" si="36"/>
        <v>-0.17094849511995736</v>
      </c>
      <c r="E720">
        <f t="shared" si="38"/>
        <v>720</v>
      </c>
      <c r="F720" s="3">
        <v>437807</v>
      </c>
      <c r="G720">
        <f t="shared" si="37"/>
        <v>-1.2756259248904844</v>
      </c>
    </row>
    <row r="721" spans="1:7">
      <c r="A721" s="3">
        <v>1159989</v>
      </c>
      <c r="D721">
        <f t="shared" si="36"/>
        <v>-0.16942105236849697</v>
      </c>
      <c r="E721">
        <f t="shared" si="38"/>
        <v>721</v>
      </c>
      <c r="F721" s="3">
        <v>442320</v>
      </c>
      <c r="G721">
        <f t="shared" si="37"/>
        <v>-1.2765679376815282</v>
      </c>
    </row>
    <row r="722" spans="1:7">
      <c r="A722" s="3">
        <v>549489</v>
      </c>
      <c r="D722">
        <f t="shared" si="36"/>
        <v>-0.16789400478810546</v>
      </c>
      <c r="E722">
        <f t="shared" si="38"/>
        <v>722</v>
      </c>
      <c r="F722" s="3">
        <v>442884</v>
      </c>
      <c r="G722">
        <f t="shared" si="37"/>
        <v>-1.2773158062344014</v>
      </c>
    </row>
    <row r="723" spans="1:7">
      <c r="A723" s="3">
        <v>355460</v>
      </c>
      <c r="D723">
        <f t="shared" si="36"/>
        <v>-0.16636734861531141</v>
      </c>
      <c r="E723">
        <f t="shared" si="38"/>
        <v>723</v>
      </c>
      <c r="F723" s="3">
        <v>445040</v>
      </c>
      <c r="G723">
        <f t="shared" si="37"/>
        <v>-1.2786630975985884</v>
      </c>
    </row>
    <row r="724" spans="1:7">
      <c r="A724" s="3">
        <v>4021725</v>
      </c>
      <c r="D724">
        <f t="shared" si="36"/>
        <v>-0.16484108009318477</v>
      </c>
      <c r="E724">
        <f t="shared" si="38"/>
        <v>724</v>
      </c>
      <c r="F724" s="3">
        <v>449300</v>
      </c>
      <c r="G724">
        <f t="shared" si="37"/>
        <v>-1.2793642009729562</v>
      </c>
    </row>
    <row r="725" spans="1:7">
      <c r="A725" s="3">
        <v>275000</v>
      </c>
      <c r="D725">
        <f t="shared" si="36"/>
        <v>-0.16331519547126871</v>
      </c>
      <c r="E725">
        <f t="shared" si="38"/>
        <v>725</v>
      </c>
      <c r="F725" s="3">
        <v>449750</v>
      </c>
      <c r="G725">
        <f t="shared" si="37"/>
        <v>-1.280624476460102</v>
      </c>
    </row>
    <row r="726" spans="1:7">
      <c r="A726" s="3">
        <v>2719554</v>
      </c>
      <c r="D726">
        <f t="shared" si="36"/>
        <v>-0.16178969100551019</v>
      </c>
      <c r="E726">
        <f t="shared" si="38"/>
        <v>726</v>
      </c>
      <c r="F726" s="3">
        <v>450000</v>
      </c>
      <c r="G726">
        <f t="shared" si="37"/>
        <v>-1.282239768510153</v>
      </c>
    </row>
    <row r="727" spans="1:7">
      <c r="A727" s="3">
        <v>500000</v>
      </c>
      <c r="D727">
        <f t="shared" si="36"/>
        <v>-0.16026456295819283</v>
      </c>
      <c r="E727">
        <f t="shared" si="38"/>
        <v>727</v>
      </c>
      <c r="F727" s="3">
        <v>450000</v>
      </c>
      <c r="G727">
        <f t="shared" si="37"/>
        <v>-1.2816531200721868</v>
      </c>
    </row>
    <row r="728" spans="1:7">
      <c r="A728" s="3">
        <v>151431</v>
      </c>
      <c r="D728">
        <f t="shared" si="36"/>
        <v>-0.15873980759786754</v>
      </c>
      <c r="E728">
        <f t="shared" si="38"/>
        <v>728</v>
      </c>
      <c r="F728" s="3">
        <v>450000</v>
      </c>
      <c r="G728">
        <f t="shared" si="37"/>
        <v>-1.283031509843285</v>
      </c>
    </row>
    <row r="729" spans="1:7">
      <c r="A729" s="3">
        <v>214808</v>
      </c>
      <c r="D729">
        <f t="shared" si="36"/>
        <v>-0.15721542119928578</v>
      </c>
      <c r="E729">
        <f t="shared" si="38"/>
        <v>729</v>
      </c>
      <c r="F729" s="3">
        <v>450000</v>
      </c>
      <c r="G729">
        <f t="shared" si="37"/>
        <v>-1.2847674410714089</v>
      </c>
    </row>
    <row r="730" spans="1:7">
      <c r="A730" s="3">
        <v>291070</v>
      </c>
      <c r="D730">
        <f t="shared" si="36"/>
        <v>-0.15569140004333198</v>
      </c>
      <c r="E730">
        <f t="shared" si="38"/>
        <v>730</v>
      </c>
      <c r="F730" s="3">
        <v>450000</v>
      </c>
      <c r="G730">
        <f t="shared" si="37"/>
        <v>-1.2865310202629963</v>
      </c>
    </row>
    <row r="731" spans="1:7">
      <c r="A731" s="3">
        <v>200000</v>
      </c>
      <c r="D731">
        <f t="shared" si="36"/>
        <v>-0.15416774041695563</v>
      </c>
      <c r="E731">
        <f t="shared" si="38"/>
        <v>731</v>
      </c>
      <c r="F731" s="3">
        <v>450000</v>
      </c>
      <c r="G731">
        <f t="shared" si="37"/>
        <v>-1.2882945994545838</v>
      </c>
    </row>
    <row r="732" spans="1:7">
      <c r="A732" s="3">
        <v>505533</v>
      </c>
      <c r="D732">
        <f t="shared" si="36"/>
        <v>-0.15264443861310559</v>
      </c>
      <c r="E732">
        <f t="shared" si="38"/>
        <v>732</v>
      </c>
      <c r="F732" s="3">
        <v>450000</v>
      </c>
      <c r="G732">
        <f t="shared" si="37"/>
        <v>-1.289958553332814</v>
      </c>
    </row>
    <row r="733" spans="1:7">
      <c r="A733" s="3">
        <v>354993</v>
      </c>
      <c r="D733">
        <f t="shared" si="36"/>
        <v>-0.15112149093066193</v>
      </c>
      <c r="E733">
        <f t="shared" si="38"/>
        <v>733</v>
      </c>
      <c r="F733" s="3">
        <v>450223</v>
      </c>
      <c r="G733">
        <f t="shared" si="37"/>
        <v>-1.2914848902860856</v>
      </c>
    </row>
    <row r="734" spans="1:7">
      <c r="A734" s="3">
        <v>3200000</v>
      </c>
      <c r="D734">
        <f t="shared" si="36"/>
        <v>-0.14959889367437107</v>
      </c>
      <c r="E734">
        <f t="shared" si="38"/>
        <v>734</v>
      </c>
      <c r="F734" s="3">
        <v>450675</v>
      </c>
      <c r="G734">
        <f t="shared" si="37"/>
        <v>-1.2923287399260661</v>
      </c>
    </row>
    <row r="735" spans="1:7">
      <c r="A735" s="3">
        <v>151200</v>
      </c>
      <c r="D735">
        <f t="shared" si="36"/>
        <v>-0.14807664315477811</v>
      </c>
      <c r="E735">
        <f t="shared" si="38"/>
        <v>735</v>
      </c>
      <c r="F735" s="3">
        <v>455394</v>
      </c>
      <c r="G735">
        <f t="shared" si="37"/>
        <v>-1.2929680247515949</v>
      </c>
    </row>
    <row r="736" spans="1:7">
      <c r="A736" s="3">
        <v>139438</v>
      </c>
      <c r="D736">
        <f t="shared" si="36"/>
        <v>-0.14655473568816244</v>
      </c>
      <c r="E736">
        <f t="shared" si="38"/>
        <v>736</v>
      </c>
      <c r="F736" s="3">
        <v>460000</v>
      </c>
      <c r="G736">
        <f t="shared" si="37"/>
        <v>-1.2937543992255711</v>
      </c>
    </row>
    <row r="737" spans="1:7">
      <c r="A737" s="3">
        <v>350000</v>
      </c>
      <c r="D737">
        <f t="shared" si="36"/>
        <v>-0.14503316759647081</v>
      </c>
      <c r="E737">
        <f t="shared" si="38"/>
        <v>737</v>
      </c>
      <c r="F737" s="3">
        <v>464984</v>
      </c>
      <c r="G737">
        <f t="shared" si="37"/>
        <v>-1.2935585042209361</v>
      </c>
    </row>
    <row r="738" spans="1:7">
      <c r="A738" s="3">
        <v>16100</v>
      </c>
      <c r="D738">
        <f t="shared" si="36"/>
        <v>-0.14351193520725253</v>
      </c>
      <c r="E738">
        <f t="shared" si="38"/>
        <v>738</v>
      </c>
      <c r="F738" s="3">
        <v>468433</v>
      </c>
      <c r="G738">
        <f t="shared" si="37"/>
        <v>-1.2947336847732245</v>
      </c>
    </row>
    <row r="739" spans="1:7">
      <c r="A739" s="3">
        <v>733195</v>
      </c>
      <c r="D739">
        <f t="shared" si="36"/>
        <v>-0.14199103485359468</v>
      </c>
      <c r="E739">
        <f t="shared" si="38"/>
        <v>739</v>
      </c>
      <c r="F739" s="3">
        <v>468500</v>
      </c>
      <c r="G739">
        <f t="shared" si="37"/>
        <v>-1.2964189363744789</v>
      </c>
    </row>
    <row r="740" spans="1:7">
      <c r="A740" s="3">
        <v>217200</v>
      </c>
      <c r="D740">
        <f t="shared" si="36"/>
        <v>-0.14047046287405621</v>
      </c>
      <c r="E740">
        <f t="shared" si="38"/>
        <v>740</v>
      </c>
      <c r="F740" s="3">
        <v>473573</v>
      </c>
      <c r="G740">
        <f t="shared" si="37"/>
        <v>-1.2970411567158733</v>
      </c>
    </row>
    <row r="741" spans="1:7">
      <c r="A741" s="3">
        <v>768794</v>
      </c>
      <c r="D741">
        <f t="shared" si="36"/>
        <v>-0.13895021561260437</v>
      </c>
      <c r="E741">
        <f t="shared" si="38"/>
        <v>741</v>
      </c>
      <c r="F741" s="3">
        <v>475000</v>
      </c>
      <c r="G741">
        <f t="shared" si="37"/>
        <v>-1.2984823327192421</v>
      </c>
    </row>
    <row r="742" spans="1:7">
      <c r="A742" s="3">
        <v>6000</v>
      </c>
      <c r="D742">
        <f t="shared" si="36"/>
        <v>-0.13743028941854921</v>
      </c>
      <c r="E742">
        <f t="shared" si="38"/>
        <v>742</v>
      </c>
      <c r="F742" s="3">
        <v>475000</v>
      </c>
      <c r="G742">
        <f t="shared" si="37"/>
        <v>-1.3001266158195497</v>
      </c>
    </row>
    <row r="743" spans="1:7">
      <c r="A743" s="3">
        <v>10500</v>
      </c>
      <c r="D743">
        <f t="shared" si="36"/>
        <v>-0.13591068064648049</v>
      </c>
      <c r="E743">
        <f t="shared" si="38"/>
        <v>743</v>
      </c>
      <c r="F743" s="3">
        <v>475077</v>
      </c>
      <c r="G743">
        <f t="shared" si="37"/>
        <v>-1.3018410015875654</v>
      </c>
    </row>
    <row r="744" spans="1:7">
      <c r="A744" s="3">
        <v>40282</v>
      </c>
      <c r="D744">
        <f t="shared" si="36"/>
        <v>-0.13439138565620262</v>
      </c>
      <c r="E744">
        <f t="shared" si="38"/>
        <v>744</v>
      </c>
      <c r="F744" s="3">
        <v>476553</v>
      </c>
      <c r="G744">
        <f t="shared" si="37"/>
        <v>-1.3030155327197652</v>
      </c>
    </row>
    <row r="745" spans="1:7">
      <c r="A745" s="3">
        <v>2577857</v>
      </c>
      <c r="D745">
        <f t="shared" si="36"/>
        <v>-0.13287240081267146</v>
      </c>
      <c r="E745">
        <f t="shared" si="38"/>
        <v>745</v>
      </c>
      <c r="F745" s="3">
        <v>476610</v>
      </c>
      <c r="G745">
        <f t="shared" si="37"/>
        <v>-1.3039208667472384</v>
      </c>
    </row>
    <row r="746" spans="1:7">
      <c r="A746" s="3">
        <v>3476300</v>
      </c>
      <c r="D746">
        <f t="shared" si="36"/>
        <v>-0.13135372248593108</v>
      </c>
      <c r="E746">
        <f t="shared" si="38"/>
        <v>746</v>
      </c>
      <c r="F746" s="3">
        <v>476683</v>
      </c>
      <c r="G746">
        <f t="shared" si="37"/>
        <v>-1.304905011111039</v>
      </c>
    </row>
    <row r="747" spans="1:7">
      <c r="A747" s="3">
        <v>42186</v>
      </c>
      <c r="D747">
        <f t="shared" si="36"/>
        <v>-0.1298353470510496</v>
      </c>
      <c r="E747">
        <f t="shared" si="38"/>
        <v>747</v>
      </c>
      <c r="F747" s="3">
        <v>477691</v>
      </c>
      <c r="G747">
        <f t="shared" si="37"/>
        <v>-1.306417970529387</v>
      </c>
    </row>
    <row r="748" spans="1:7">
      <c r="A748" s="3">
        <v>1195639</v>
      </c>
      <c r="D748">
        <f t="shared" si="36"/>
        <v>-0.12831727088805711</v>
      </c>
      <c r="E748">
        <f t="shared" si="38"/>
        <v>748</v>
      </c>
      <c r="F748" s="3">
        <v>479000</v>
      </c>
      <c r="G748">
        <f t="shared" si="37"/>
        <v>-1.3079179935514915</v>
      </c>
    </row>
    <row r="749" spans="1:7">
      <c r="A749" s="3">
        <v>150834</v>
      </c>
      <c r="D749">
        <f t="shared" si="36"/>
        <v>-0.12679949038188168</v>
      </c>
      <c r="E749">
        <f t="shared" si="38"/>
        <v>749</v>
      </c>
      <c r="F749" s="3">
        <v>479602</v>
      </c>
      <c r="G749">
        <f t="shared" si="37"/>
        <v>-1.3093105127348272</v>
      </c>
    </row>
    <row r="750" spans="1:7">
      <c r="A750" s="3">
        <v>650000</v>
      </c>
      <c r="D750">
        <f t="shared" si="36"/>
        <v>-0.12528200192228794</v>
      </c>
      <c r="E750">
        <f t="shared" si="38"/>
        <v>750</v>
      </c>
      <c r="F750" s="3">
        <v>480000</v>
      </c>
      <c r="G750">
        <f t="shared" si="37"/>
        <v>-1.3109917232330284</v>
      </c>
    </row>
    <row r="751" spans="1:7">
      <c r="A751" s="3">
        <v>100000</v>
      </c>
      <c r="D751">
        <f t="shared" si="36"/>
        <v>-0.12376480190381327</v>
      </c>
      <c r="E751">
        <f t="shared" si="38"/>
        <v>751</v>
      </c>
      <c r="F751" s="3">
        <v>481844</v>
      </c>
      <c r="G751">
        <f t="shared" si="37"/>
        <v>-1.3124252869196789</v>
      </c>
    </row>
    <row r="752" spans="1:7">
      <c r="A752" s="3">
        <v>75000</v>
      </c>
      <c r="D752">
        <f t="shared" si="36"/>
        <v>-0.1222478867257069</v>
      </c>
      <c r="E752">
        <f t="shared" si="38"/>
        <v>752</v>
      </c>
      <c r="F752" s="3">
        <v>484948</v>
      </c>
      <c r="G752">
        <f t="shared" si="37"/>
        <v>-1.3136422589202859</v>
      </c>
    </row>
    <row r="753" spans="1:7">
      <c r="A753" s="3">
        <v>3249835</v>
      </c>
      <c r="D753">
        <f t="shared" si="36"/>
        <v>-0.12073125279186664</v>
      </c>
      <c r="E753">
        <f t="shared" si="38"/>
        <v>753</v>
      </c>
      <c r="F753" s="3">
        <v>487071</v>
      </c>
      <c r="G753">
        <f t="shared" si="37"/>
        <v>-1.3150262293686661</v>
      </c>
    </row>
    <row r="754" spans="1:7">
      <c r="A754" s="3">
        <v>959373</v>
      </c>
      <c r="D754">
        <f t="shared" si="36"/>
        <v>-0.1192148965107777</v>
      </c>
      <c r="E754">
        <f t="shared" si="38"/>
        <v>754</v>
      </c>
      <c r="F754" s="3">
        <v>487475</v>
      </c>
      <c r="G754">
        <f t="shared" si="37"/>
        <v>-1.3167044136468742</v>
      </c>
    </row>
    <row r="755" spans="1:7">
      <c r="A755" s="3">
        <v>74900</v>
      </c>
      <c r="D755">
        <f t="shared" si="36"/>
        <v>-0.11769881429545116</v>
      </c>
      <c r="E755">
        <f t="shared" si="38"/>
        <v>755</v>
      </c>
      <c r="F755" s="3">
        <v>490021</v>
      </c>
      <c r="G755">
        <f t="shared" si="37"/>
        <v>-1.3180142743928849</v>
      </c>
    </row>
    <row r="756" spans="1:7">
      <c r="A756" s="3">
        <v>100000</v>
      </c>
      <c r="D756">
        <f t="shared" si="36"/>
        <v>-0.11618300256336185</v>
      </c>
      <c r="E756">
        <f t="shared" si="38"/>
        <v>756</v>
      </c>
      <c r="F756" s="3">
        <v>491310</v>
      </c>
      <c r="G756">
        <f t="shared" si="37"/>
        <v>-1.319539364752784</v>
      </c>
    </row>
    <row r="757" spans="1:7">
      <c r="A757" s="3">
        <v>399953</v>
      </c>
      <c r="D757">
        <f t="shared" si="36"/>
        <v>-0.11466745773638788</v>
      </c>
      <c r="E757">
        <f t="shared" si="38"/>
        <v>757</v>
      </c>
      <c r="F757" s="3">
        <v>494826</v>
      </c>
      <c r="G757">
        <f t="shared" si="37"/>
        <v>-1.3203214653055055</v>
      </c>
    </row>
    <row r="758" spans="1:7">
      <c r="A758" s="3">
        <v>475077</v>
      </c>
      <c r="D758">
        <f t="shared" si="36"/>
        <v>-0.11315217624074865</v>
      </c>
      <c r="E758">
        <f t="shared" si="38"/>
        <v>758</v>
      </c>
      <c r="F758" s="3">
        <v>494933</v>
      </c>
      <c r="G758">
        <f t="shared" si="37"/>
        <v>-1.3217095296148873</v>
      </c>
    </row>
    <row r="759" spans="1:7">
      <c r="A759" s="3">
        <v>38420</v>
      </c>
      <c r="D759">
        <f t="shared" si="36"/>
        <v>-0.11163715450694496</v>
      </c>
      <c r="E759">
        <f t="shared" si="38"/>
        <v>759</v>
      </c>
      <c r="F759" s="3">
        <v>494953</v>
      </c>
      <c r="G759">
        <f t="shared" si="37"/>
        <v>-1.3233221118128813</v>
      </c>
    </row>
    <row r="760" spans="1:7">
      <c r="A760" s="3">
        <v>110610</v>
      </c>
      <c r="D760">
        <f t="shared" si="36"/>
        <v>-0.11012238896969719</v>
      </c>
      <c r="E760">
        <f t="shared" si="38"/>
        <v>760</v>
      </c>
      <c r="F760" s="3">
        <v>495337</v>
      </c>
      <c r="G760">
        <f t="shared" si="37"/>
        <v>-1.3245280724358501</v>
      </c>
    </row>
    <row r="761" spans="1:7">
      <c r="A761" s="3">
        <v>224030</v>
      </c>
      <c r="D761">
        <f t="shared" si="36"/>
        <v>-0.10860787606788593</v>
      </c>
      <c r="E761">
        <f t="shared" si="38"/>
        <v>761</v>
      </c>
      <c r="F761" s="3">
        <v>496776</v>
      </c>
      <c r="G761">
        <f t="shared" si="37"/>
        <v>-1.3258985316587772</v>
      </c>
    </row>
    <row r="762" spans="1:7">
      <c r="A762" s="3">
        <v>300250</v>
      </c>
      <c r="D762">
        <f t="shared" si="36"/>
        <v>-0.10709361224449056</v>
      </c>
      <c r="E762">
        <f t="shared" si="38"/>
        <v>762</v>
      </c>
      <c r="F762" s="3">
        <v>497499</v>
      </c>
      <c r="G762">
        <f t="shared" si="37"/>
        <v>-1.3275167139068245</v>
      </c>
    </row>
    <row r="763" spans="1:7">
      <c r="A763" s="3">
        <v>5000</v>
      </c>
      <c r="D763">
        <f t="shared" si="36"/>
        <v>-0.10557959394652948</v>
      </c>
      <c r="E763">
        <f t="shared" si="38"/>
        <v>763</v>
      </c>
      <c r="F763" s="3">
        <v>497613</v>
      </c>
      <c r="G763">
        <f t="shared" si="37"/>
        <v>-1.3289502952740651</v>
      </c>
    </row>
    <row r="764" spans="1:7">
      <c r="A764" s="3">
        <v>1500000</v>
      </c>
      <c r="D764">
        <f t="shared" si="36"/>
        <v>-0.10406581762500067</v>
      </c>
      <c r="E764">
        <f t="shared" si="38"/>
        <v>764</v>
      </c>
      <c r="F764" s="3">
        <v>497639</v>
      </c>
      <c r="G764">
        <f t="shared" si="37"/>
        <v>-1.3299726656929045</v>
      </c>
    </row>
    <row r="765" spans="1:7">
      <c r="A765" s="3">
        <v>5000</v>
      </c>
      <c r="D765">
        <f t="shared" si="36"/>
        <v>-0.10255227973482062</v>
      </c>
      <c r="E765">
        <f t="shared" si="38"/>
        <v>765</v>
      </c>
      <c r="F765" s="3">
        <v>497684</v>
      </c>
      <c r="G765">
        <f t="shared" si="37"/>
        <v>-1.3312751773672156</v>
      </c>
    </row>
    <row r="766" spans="1:7">
      <c r="A766" s="3">
        <v>75970</v>
      </c>
      <c r="D766">
        <f t="shared" si="36"/>
        <v>-0.10103897673476593</v>
      </c>
      <c r="E766">
        <f t="shared" si="38"/>
        <v>766</v>
      </c>
      <c r="F766" s="3">
        <v>497752</v>
      </c>
      <c r="G766">
        <f t="shared" si="37"/>
        <v>-1.3327790196155356</v>
      </c>
    </row>
    <row r="767" spans="1:7">
      <c r="A767" s="3">
        <v>1000000</v>
      </c>
      <c r="D767">
        <f t="shared" si="36"/>
        <v>-9.9525905087412589E-2</v>
      </c>
      <c r="E767">
        <f t="shared" si="38"/>
        <v>767</v>
      </c>
      <c r="F767" s="3">
        <v>497878</v>
      </c>
      <c r="G767">
        <f t="shared" si="37"/>
        <v>-1.3342946176825514</v>
      </c>
    </row>
    <row r="768" spans="1:7">
      <c r="A768" s="3">
        <v>10000000</v>
      </c>
      <c r="D768">
        <f t="shared" si="36"/>
        <v>-9.8013061259077772E-2</v>
      </c>
      <c r="E768">
        <f t="shared" si="38"/>
        <v>768</v>
      </c>
      <c r="F768" s="3">
        <v>498055</v>
      </c>
      <c r="G768">
        <f t="shared" si="37"/>
        <v>-1.3353516251562569</v>
      </c>
    </row>
    <row r="769" spans="1:7">
      <c r="A769" s="3">
        <v>951293</v>
      </c>
      <c r="D769">
        <f t="shared" ref="D769:D832" si="39">NORMSINV((E769-0.5)/C$12)</f>
        <v>-9.6500441719759592E-2</v>
      </c>
      <c r="E769">
        <f t="shared" si="38"/>
        <v>769</v>
      </c>
      <c r="F769" s="3">
        <v>498724</v>
      </c>
      <c r="G769">
        <f t="shared" ref="G769:G832" si="40">IF(ISERROR((2*E769 -1)/C$12*(LN(NORMDIST(F769,C$6,C$8,TRUE))+LN(1-NORMDIST(INDEX(F:F,C$12-E769+1,,1),C$6,C$8,TRUE)))),"",(2*E769 -1)/C$12*(LN(NORMDIST(F769,C$6,C$8,TRUE))+LN(1-NORMDIST(INDEX(F:F,C$12-E769+1,,1),C$6,C$8,TRUE))))</f>
        <v>-1.3369013135840608</v>
      </c>
    </row>
    <row r="770" spans="1:7">
      <c r="A770" s="3">
        <v>2500169</v>
      </c>
      <c r="D770">
        <f t="shared" si="39"/>
        <v>-9.4988042943078999E-2</v>
      </c>
      <c r="E770">
        <f t="shared" ref="E770:E833" si="41">E769+1</f>
        <v>770</v>
      </c>
      <c r="F770" s="3">
        <v>498857</v>
      </c>
      <c r="G770">
        <f t="shared" si="40"/>
        <v>-1.3381411864752373</v>
      </c>
    </row>
    <row r="771" spans="1:7">
      <c r="A771" s="3">
        <v>10000000</v>
      </c>
      <c r="D771">
        <f t="shared" si="39"/>
        <v>-9.3475861406220051E-2</v>
      </c>
      <c r="E771">
        <f t="shared" si="41"/>
        <v>771</v>
      </c>
      <c r="F771" s="3">
        <v>499375</v>
      </c>
      <c r="G771">
        <f t="shared" si="40"/>
        <v>-1.3393038649434519</v>
      </c>
    </row>
    <row r="772" spans="1:7">
      <c r="A772" s="3">
        <v>550844</v>
      </c>
      <c r="D772">
        <f t="shared" si="39"/>
        <v>-9.1963893589871545E-2</v>
      </c>
      <c r="E772">
        <f t="shared" si="41"/>
        <v>772</v>
      </c>
      <c r="F772" s="3">
        <v>499547</v>
      </c>
      <c r="G772">
        <f t="shared" si="40"/>
        <v>-1.3408232516648209</v>
      </c>
    </row>
    <row r="773" spans="1:7">
      <c r="A773" s="3">
        <v>260760</v>
      </c>
      <c r="D773">
        <f t="shared" si="39"/>
        <v>-9.0452135978168868E-2</v>
      </c>
      <c r="E773">
        <f t="shared" si="41"/>
        <v>773</v>
      </c>
      <c r="F773" s="3">
        <v>499730</v>
      </c>
      <c r="G773">
        <f t="shared" si="40"/>
        <v>-1.3419805495783386</v>
      </c>
    </row>
    <row r="774" spans="1:7">
      <c r="A774" s="3">
        <v>2274957</v>
      </c>
      <c r="D774">
        <f t="shared" si="39"/>
        <v>-8.8940585058634419E-2</v>
      </c>
      <c r="E774">
        <f t="shared" si="41"/>
        <v>774</v>
      </c>
      <c r="F774" s="3">
        <v>499783</v>
      </c>
      <c r="G774">
        <f t="shared" si="40"/>
        <v>-1.3436826441737022</v>
      </c>
    </row>
    <row r="775" spans="1:7">
      <c r="A775" s="3">
        <v>2999730</v>
      </c>
      <c r="D775">
        <f t="shared" si="39"/>
        <v>-8.7429237322120726E-2</v>
      </c>
      <c r="E775">
        <f t="shared" si="41"/>
        <v>775</v>
      </c>
      <c r="F775" s="3">
        <v>499800</v>
      </c>
      <c r="G775">
        <f t="shared" si="40"/>
        <v>-1.3454167956618899</v>
      </c>
    </row>
    <row r="776" spans="1:7">
      <c r="A776" s="3">
        <v>6094497</v>
      </c>
      <c r="D776">
        <f t="shared" si="39"/>
        <v>-8.5918089262750824E-2</v>
      </c>
      <c r="E776">
        <f t="shared" si="41"/>
        <v>776</v>
      </c>
      <c r="F776" s="3">
        <v>499951</v>
      </c>
      <c r="G776">
        <f t="shared" si="40"/>
        <v>-1.3471273032717266</v>
      </c>
    </row>
    <row r="777" spans="1:7">
      <c r="A777" s="3">
        <v>189275</v>
      </c>
      <c r="D777">
        <f t="shared" si="39"/>
        <v>-8.4407137377861569E-2</v>
      </c>
      <c r="E777">
        <f t="shared" si="41"/>
        <v>777</v>
      </c>
      <c r="F777" s="3">
        <v>499962</v>
      </c>
      <c r="G777">
        <f t="shared" si="40"/>
        <v>-1.3488624685713952</v>
      </c>
    </row>
    <row r="778" spans="1:7">
      <c r="A778" s="3">
        <v>3114736</v>
      </c>
      <c r="D778">
        <f t="shared" si="39"/>
        <v>-8.2896378167944526E-2</v>
      </c>
      <c r="E778">
        <f t="shared" si="41"/>
        <v>778</v>
      </c>
      <c r="F778" s="3">
        <v>499989</v>
      </c>
      <c r="G778">
        <f t="shared" si="40"/>
        <v>-1.3505947994019998</v>
      </c>
    </row>
    <row r="779" spans="1:7">
      <c r="A779" s="3">
        <v>300000</v>
      </c>
      <c r="D779">
        <f t="shared" si="39"/>
        <v>-8.1385808136589355E-2</v>
      </c>
      <c r="E779">
        <f t="shared" si="41"/>
        <v>779</v>
      </c>
      <c r="F779" s="3">
        <v>499996</v>
      </c>
      <c r="G779">
        <f t="shared" si="40"/>
        <v>-1.3523306593399658</v>
      </c>
    </row>
    <row r="780" spans="1:7">
      <c r="A780" s="3">
        <v>90000000</v>
      </c>
      <c r="D780">
        <f t="shared" si="39"/>
        <v>-7.9875423790425198E-2</v>
      </c>
      <c r="E780">
        <f t="shared" si="41"/>
        <v>780</v>
      </c>
      <c r="F780" s="3">
        <v>499997</v>
      </c>
      <c r="G780">
        <f t="shared" si="40"/>
        <v>-1.3540675798719977</v>
      </c>
    </row>
    <row r="781" spans="1:7">
      <c r="A781" s="3">
        <v>25085998</v>
      </c>
      <c r="D781">
        <f t="shared" si="39"/>
        <v>-7.8365221639063606E-2</v>
      </c>
      <c r="E781">
        <f t="shared" si="41"/>
        <v>781</v>
      </c>
      <c r="F781" s="3">
        <v>500000</v>
      </c>
      <c r="G781">
        <f t="shared" si="40"/>
        <v>-1.3558041449018234</v>
      </c>
    </row>
    <row r="782" spans="1:7">
      <c r="A782" s="3">
        <v>300000</v>
      </c>
      <c r="D782">
        <f t="shared" si="39"/>
        <v>-7.685519819504151E-2</v>
      </c>
      <c r="E782">
        <f t="shared" si="41"/>
        <v>782</v>
      </c>
      <c r="F782" s="3">
        <v>500000</v>
      </c>
      <c r="G782">
        <f t="shared" si="40"/>
        <v>-1.3575412418203394</v>
      </c>
    </row>
    <row r="783" spans="1:7">
      <c r="A783" s="3">
        <v>1070243</v>
      </c>
      <c r="D783">
        <f t="shared" si="39"/>
        <v>-7.5345349973763048E-2</v>
      </c>
      <c r="E783">
        <f t="shared" si="41"/>
        <v>783</v>
      </c>
      <c r="F783" s="3">
        <v>500000</v>
      </c>
      <c r="G783">
        <f t="shared" si="40"/>
        <v>-1.3592783387388556</v>
      </c>
    </row>
    <row r="784" spans="1:7">
      <c r="A784" s="3">
        <v>300000</v>
      </c>
      <c r="D784">
        <f t="shared" si="39"/>
        <v>-7.3835673493443554E-2</v>
      </c>
      <c r="E784">
        <f t="shared" si="41"/>
        <v>784</v>
      </c>
      <c r="F784" s="3">
        <v>500000</v>
      </c>
      <c r="G784">
        <f t="shared" si="40"/>
        <v>-1.3610154356573716</v>
      </c>
    </row>
    <row r="785" spans="1:7">
      <c r="A785" s="3">
        <v>300000</v>
      </c>
      <c r="D785">
        <f t="shared" si="39"/>
        <v>-7.2326165275051368E-2</v>
      </c>
      <c r="E785">
        <f t="shared" si="41"/>
        <v>785</v>
      </c>
      <c r="F785" s="3">
        <v>500000</v>
      </c>
      <c r="G785">
        <f t="shared" si="40"/>
        <v>-1.3627463203436769</v>
      </c>
    </row>
    <row r="786" spans="1:7">
      <c r="A786" s="3">
        <v>224000</v>
      </c>
      <c r="D786">
        <f t="shared" si="39"/>
        <v>-7.081682184225209E-2</v>
      </c>
      <c r="E786">
        <f t="shared" si="41"/>
        <v>786</v>
      </c>
      <c r="F786" s="3">
        <v>500000</v>
      </c>
      <c r="G786">
        <f t="shared" si="40"/>
        <v>-1.3643741552631661</v>
      </c>
    </row>
    <row r="787" spans="1:7">
      <c r="A787" s="3">
        <v>100000000</v>
      </c>
      <c r="D787">
        <f t="shared" si="39"/>
        <v>-6.930763972135065E-2</v>
      </c>
      <c r="E787">
        <f t="shared" si="41"/>
        <v>787</v>
      </c>
      <c r="F787" s="3">
        <v>500000</v>
      </c>
      <c r="G787">
        <f t="shared" si="40"/>
        <v>-1.3659010634378872</v>
      </c>
    </row>
    <row r="788" spans="1:7">
      <c r="A788" s="3">
        <v>1224953</v>
      </c>
      <c r="D788">
        <f t="shared" si="39"/>
        <v>-6.7798615441235721E-2</v>
      </c>
      <c r="E788">
        <f t="shared" si="41"/>
        <v>788</v>
      </c>
      <c r="F788" s="3">
        <v>500000</v>
      </c>
      <c r="G788">
        <f t="shared" si="40"/>
        <v>-1.3676199883002433</v>
      </c>
    </row>
    <row r="789" spans="1:7">
      <c r="A789" s="3">
        <v>3878680</v>
      </c>
      <c r="D789">
        <f t="shared" si="39"/>
        <v>-6.6289745533322203E-2</v>
      </c>
      <c r="E789">
        <f t="shared" si="41"/>
        <v>789</v>
      </c>
      <c r="F789" s="3">
        <v>500000</v>
      </c>
      <c r="G789">
        <f t="shared" si="40"/>
        <v>-1.3692132437990192</v>
      </c>
    </row>
    <row r="790" spans="1:7">
      <c r="A790" s="3">
        <v>996185</v>
      </c>
      <c r="D790">
        <f t="shared" si="39"/>
        <v>-6.4781026531495187E-2</v>
      </c>
      <c r="E790">
        <f t="shared" si="41"/>
        <v>790</v>
      </c>
      <c r="F790" s="3">
        <v>500000</v>
      </c>
      <c r="G790">
        <f t="shared" si="40"/>
        <v>-1.3709223758293962</v>
      </c>
    </row>
    <row r="791" spans="1:7">
      <c r="A791" s="3">
        <v>1235787</v>
      </c>
      <c r="D791">
        <f t="shared" si="39"/>
        <v>-6.3272454972053888E-2</v>
      </c>
      <c r="E791">
        <f t="shared" si="41"/>
        <v>791</v>
      </c>
      <c r="F791" s="3">
        <v>500000</v>
      </c>
      <c r="G791">
        <f t="shared" si="40"/>
        <v>-1.3724709587796753</v>
      </c>
    </row>
    <row r="792" spans="1:7">
      <c r="A792" s="3">
        <v>40000000</v>
      </c>
      <c r="D792">
        <f t="shared" si="39"/>
        <v>-6.1764027393654601E-2</v>
      </c>
      <c r="E792">
        <f t="shared" si="41"/>
        <v>792</v>
      </c>
      <c r="F792" s="3">
        <v>500000</v>
      </c>
      <c r="G792">
        <f t="shared" si="40"/>
        <v>-1.3735605596034868</v>
      </c>
    </row>
    <row r="793" spans="1:7">
      <c r="A793" s="3">
        <v>82500</v>
      </c>
      <c r="D793">
        <f t="shared" si="39"/>
        <v>-6.0255740337255434E-2</v>
      </c>
      <c r="E793">
        <f t="shared" si="41"/>
        <v>793</v>
      </c>
      <c r="F793" s="3">
        <v>500000</v>
      </c>
      <c r="G793">
        <f t="shared" si="40"/>
        <v>-1.3747337965828241</v>
      </c>
    </row>
    <row r="794" spans="1:7">
      <c r="A794" s="3">
        <v>599016</v>
      </c>
      <c r="D794">
        <f t="shared" si="39"/>
        <v>-5.8747590346059267E-2</v>
      </c>
      <c r="E794">
        <f t="shared" si="41"/>
        <v>794</v>
      </c>
      <c r="F794" s="3">
        <v>500000</v>
      </c>
      <c r="G794">
        <f t="shared" si="40"/>
        <v>-1.3764366748867427</v>
      </c>
    </row>
    <row r="795" spans="1:7">
      <c r="A795" s="3">
        <v>1521971</v>
      </c>
      <c r="D795">
        <f t="shared" si="39"/>
        <v>-5.7239573965458854E-2</v>
      </c>
      <c r="E795">
        <f t="shared" si="41"/>
        <v>795</v>
      </c>
      <c r="F795" s="3">
        <v>500000</v>
      </c>
      <c r="G795">
        <f t="shared" si="40"/>
        <v>-1.3780655022133286</v>
      </c>
    </row>
    <row r="796" spans="1:7">
      <c r="A796" s="3">
        <v>74219</v>
      </c>
      <c r="D796">
        <f t="shared" si="39"/>
        <v>-5.5731687742979749E-2</v>
      </c>
      <c r="E796">
        <f t="shared" si="41"/>
        <v>796</v>
      </c>
      <c r="F796" s="3">
        <v>500000</v>
      </c>
      <c r="G796">
        <f t="shared" si="40"/>
        <v>-1.3794876005710237</v>
      </c>
    </row>
    <row r="797" spans="1:7">
      <c r="A797" s="3">
        <v>455394</v>
      </c>
      <c r="D797">
        <f t="shared" si="39"/>
        <v>-5.4223928228225728E-2</v>
      </c>
      <c r="E797">
        <f t="shared" si="41"/>
        <v>797</v>
      </c>
      <c r="F797" s="3">
        <v>500000</v>
      </c>
      <c r="G797">
        <f t="shared" si="40"/>
        <v>-1.3807701438541515</v>
      </c>
    </row>
    <row r="798" spans="1:7">
      <c r="A798" s="3">
        <v>353977</v>
      </c>
      <c r="D798">
        <f t="shared" si="39"/>
        <v>-5.2716291972821995E-2</v>
      </c>
      <c r="E798">
        <f t="shared" si="41"/>
        <v>798</v>
      </c>
      <c r="F798" s="3">
        <v>500000</v>
      </c>
      <c r="G798">
        <f t="shared" si="40"/>
        <v>-1.3823623776397946</v>
      </c>
    </row>
    <row r="799" spans="1:7">
      <c r="A799" s="3">
        <v>871202</v>
      </c>
      <c r="D799">
        <f t="shared" si="39"/>
        <v>-5.1208775530360046E-2</v>
      </c>
      <c r="E799">
        <f t="shared" si="41"/>
        <v>799</v>
      </c>
      <c r="F799" s="3">
        <v>500000</v>
      </c>
      <c r="G799">
        <f t="shared" si="40"/>
        <v>-1.3839840964283388</v>
      </c>
    </row>
    <row r="800" spans="1:7">
      <c r="A800" s="3">
        <v>36018</v>
      </c>
      <c r="D800">
        <f t="shared" si="39"/>
        <v>-4.9701375456342518E-2</v>
      </c>
      <c r="E800">
        <f t="shared" si="41"/>
        <v>800</v>
      </c>
      <c r="F800" s="3">
        <v>500000</v>
      </c>
      <c r="G800">
        <f t="shared" si="40"/>
        <v>-1.3855357647326609</v>
      </c>
    </row>
    <row r="801" spans="1:7">
      <c r="A801" s="3">
        <v>4342988</v>
      </c>
      <c r="D801">
        <f t="shared" si="39"/>
        <v>-4.8194088308126708E-2</v>
      </c>
      <c r="E801">
        <f t="shared" si="41"/>
        <v>801</v>
      </c>
      <c r="F801" s="3">
        <v>500000</v>
      </c>
      <c r="G801">
        <f t="shared" si="40"/>
        <v>-1.3864942962530054</v>
      </c>
    </row>
    <row r="802" spans="1:7">
      <c r="A802" s="3">
        <v>2184938</v>
      </c>
      <c r="D802">
        <f t="shared" si="39"/>
        <v>-4.6686910644870343E-2</v>
      </c>
      <c r="E802">
        <f t="shared" si="41"/>
        <v>802</v>
      </c>
      <c r="F802" s="3">
        <v>500000</v>
      </c>
      <c r="G802">
        <f t="shared" si="40"/>
        <v>-1.3879392490968347</v>
      </c>
    </row>
    <row r="803" spans="1:7">
      <c r="A803" s="3">
        <v>1000000</v>
      </c>
      <c r="D803">
        <f t="shared" si="39"/>
        <v>-4.5179839027475119E-2</v>
      </c>
      <c r="E803">
        <f t="shared" si="41"/>
        <v>803</v>
      </c>
      <c r="F803" s="3">
        <v>500000</v>
      </c>
      <c r="G803">
        <f t="shared" si="40"/>
        <v>-1.3890027239761022</v>
      </c>
    </row>
    <row r="804" spans="1:7">
      <c r="A804" s="3">
        <v>331678</v>
      </c>
      <c r="D804">
        <f t="shared" si="39"/>
        <v>-4.3672870018532553E-2</v>
      </c>
      <c r="E804">
        <f t="shared" si="41"/>
        <v>804</v>
      </c>
      <c r="F804" s="3">
        <v>500000</v>
      </c>
      <c r="G804">
        <f t="shared" si="40"/>
        <v>-1.390702940411821</v>
      </c>
    </row>
    <row r="805" spans="1:7">
      <c r="A805" s="3">
        <v>653077</v>
      </c>
      <c r="D805">
        <f t="shared" si="39"/>
        <v>-4.2166000182267731E-2</v>
      </c>
      <c r="E805">
        <f t="shared" si="41"/>
        <v>805</v>
      </c>
      <c r="F805" s="3">
        <v>500000</v>
      </c>
      <c r="G805">
        <f t="shared" si="40"/>
        <v>-1.392365140635303</v>
      </c>
    </row>
    <row r="806" spans="1:7">
      <c r="A806" s="3">
        <v>299985</v>
      </c>
      <c r="D806">
        <f t="shared" si="39"/>
        <v>-4.06592260844853E-2</v>
      </c>
      <c r="E806">
        <f t="shared" si="41"/>
        <v>806</v>
      </c>
      <c r="F806" s="3">
        <v>500000</v>
      </c>
      <c r="G806">
        <f t="shared" si="40"/>
        <v>-1.3939570662851797</v>
      </c>
    </row>
    <row r="807" spans="1:7">
      <c r="A807" s="3">
        <v>396262</v>
      </c>
      <c r="D807">
        <f t="shared" si="39"/>
        <v>-3.9152544292513448E-2</v>
      </c>
      <c r="E807">
        <f t="shared" si="41"/>
        <v>807</v>
      </c>
      <c r="F807" s="3">
        <v>500000</v>
      </c>
      <c r="G807">
        <f t="shared" si="40"/>
        <v>-1.395387172516231</v>
      </c>
    </row>
    <row r="808" spans="1:7">
      <c r="A808" s="3">
        <v>300000</v>
      </c>
      <c r="D808">
        <f t="shared" si="39"/>
        <v>-3.7645951375149304E-2</v>
      </c>
      <c r="E808">
        <f t="shared" si="41"/>
        <v>808</v>
      </c>
      <c r="F808" s="3">
        <v>500000</v>
      </c>
      <c r="G808">
        <f t="shared" si="40"/>
        <v>-1.3968592531818853</v>
      </c>
    </row>
    <row r="809" spans="1:7">
      <c r="A809" s="3">
        <v>70116</v>
      </c>
      <c r="D809">
        <f t="shared" si="39"/>
        <v>-3.6139443902604491E-2</v>
      </c>
      <c r="E809">
        <f t="shared" si="41"/>
        <v>809</v>
      </c>
      <c r="F809" s="3">
        <v>500000</v>
      </c>
      <c r="G809">
        <f t="shared" si="40"/>
        <v>-1.3985301803291625</v>
      </c>
    </row>
    <row r="810" spans="1:7">
      <c r="A810" s="3">
        <v>750000</v>
      </c>
      <c r="D810">
        <f t="shared" si="39"/>
        <v>-3.4633018446449268E-2</v>
      </c>
      <c r="E810">
        <f t="shared" si="41"/>
        <v>810</v>
      </c>
      <c r="F810" s="3">
        <v>500000</v>
      </c>
      <c r="G810">
        <f t="shared" si="40"/>
        <v>-1.4001587603832055</v>
      </c>
    </row>
    <row r="811" spans="1:7">
      <c r="A811" s="3">
        <v>931137</v>
      </c>
      <c r="D811">
        <f t="shared" si="39"/>
        <v>-3.3126671579558828E-2</v>
      </c>
      <c r="E811">
        <f t="shared" si="41"/>
        <v>811</v>
      </c>
      <c r="F811" s="3">
        <v>500000</v>
      </c>
      <c r="G811">
        <f t="shared" si="40"/>
        <v>-1.401888419135995</v>
      </c>
    </row>
    <row r="812" spans="1:7">
      <c r="A812" s="3">
        <v>143973</v>
      </c>
      <c r="D812">
        <f t="shared" si="39"/>
        <v>-3.1620399876057442E-2</v>
      </c>
      <c r="E812">
        <f t="shared" si="41"/>
        <v>812</v>
      </c>
      <c r="F812" s="3">
        <v>500000</v>
      </c>
      <c r="G812">
        <f t="shared" si="40"/>
        <v>-1.4036180778887848</v>
      </c>
    </row>
    <row r="813" spans="1:7">
      <c r="A813" s="3">
        <v>925111</v>
      </c>
      <c r="D813">
        <f t="shared" si="39"/>
        <v>-3.0114199911264863E-2</v>
      </c>
      <c r="E813">
        <f t="shared" si="41"/>
        <v>813</v>
      </c>
      <c r="F813" s="3">
        <v>500000</v>
      </c>
      <c r="G813">
        <f t="shared" si="40"/>
        <v>-1.4052862430066442</v>
      </c>
    </row>
    <row r="814" spans="1:7">
      <c r="A814" s="3">
        <v>149733</v>
      </c>
      <c r="D814">
        <f t="shared" si="39"/>
        <v>-2.8608068261640578E-2</v>
      </c>
      <c r="E814">
        <f t="shared" si="41"/>
        <v>814</v>
      </c>
      <c r="F814" s="3">
        <v>500000</v>
      </c>
      <c r="G814">
        <f t="shared" si="40"/>
        <v>-1.4066996317451486</v>
      </c>
    </row>
    <row r="815" spans="1:7">
      <c r="A815" s="3">
        <v>5549352</v>
      </c>
      <c r="D815">
        <f t="shared" si="39"/>
        <v>-2.7102001504730289E-2</v>
      </c>
      <c r="E815">
        <f t="shared" si="41"/>
        <v>815</v>
      </c>
      <c r="F815" s="3">
        <v>500000</v>
      </c>
      <c r="G815">
        <f t="shared" si="40"/>
        <v>-1.4076016911945062</v>
      </c>
    </row>
    <row r="816" spans="1:7">
      <c r="A816" s="3">
        <v>500000</v>
      </c>
      <c r="D816">
        <f t="shared" si="39"/>
        <v>-2.5595996219110431E-2</v>
      </c>
      <c r="E816">
        <f t="shared" si="41"/>
        <v>816</v>
      </c>
      <c r="F816" s="3">
        <v>500000</v>
      </c>
      <c r="G816">
        <f t="shared" si="40"/>
        <v>-1.4092495690557789</v>
      </c>
    </row>
    <row r="817" spans="1:7">
      <c r="A817" s="3">
        <v>468500</v>
      </c>
      <c r="D817">
        <f t="shared" si="39"/>
        <v>-2.4090048984334003E-2</v>
      </c>
      <c r="E817">
        <f t="shared" si="41"/>
        <v>817</v>
      </c>
      <c r="F817" s="3">
        <v>500000</v>
      </c>
      <c r="G817">
        <f t="shared" si="40"/>
        <v>-1.410933349233338</v>
      </c>
    </row>
    <row r="818" spans="1:7">
      <c r="A818" s="3">
        <v>1100000</v>
      </c>
      <c r="D818">
        <f t="shared" si="39"/>
        <v>-2.2584156380876554E-2</v>
      </c>
      <c r="E818">
        <f t="shared" si="41"/>
        <v>818</v>
      </c>
      <c r="F818" s="3">
        <v>500000</v>
      </c>
      <c r="G818">
        <f t="shared" si="40"/>
        <v>-1.4117150181434872</v>
      </c>
    </row>
    <row r="819" spans="1:7">
      <c r="A819" s="3">
        <v>1498063</v>
      </c>
      <c r="D819">
        <f t="shared" si="39"/>
        <v>-2.1078314990080779E-2</v>
      </c>
      <c r="E819">
        <f t="shared" si="41"/>
        <v>819</v>
      </c>
      <c r="F819" s="3">
        <v>500000</v>
      </c>
      <c r="G819">
        <f t="shared" si="40"/>
        <v>-1.4129380652034522</v>
      </c>
    </row>
    <row r="820" spans="1:7">
      <c r="A820" s="3">
        <v>551336</v>
      </c>
      <c r="D820">
        <f t="shared" si="39"/>
        <v>-1.9572521394103183E-2</v>
      </c>
      <c r="E820">
        <f t="shared" si="41"/>
        <v>820</v>
      </c>
      <c r="F820" s="3">
        <v>500000</v>
      </c>
      <c r="G820">
        <f t="shared" si="40"/>
        <v>-1.4144274043999954</v>
      </c>
    </row>
    <row r="821" spans="1:7">
      <c r="A821" s="3">
        <v>417517</v>
      </c>
      <c r="D821">
        <f t="shared" si="39"/>
        <v>-1.8066772175858652E-2</v>
      </c>
      <c r="E821">
        <f t="shared" si="41"/>
        <v>821</v>
      </c>
      <c r="F821" s="3">
        <v>500000</v>
      </c>
      <c r="G821">
        <f t="shared" si="40"/>
        <v>-1.4156025481137509</v>
      </c>
    </row>
    <row r="822" spans="1:7">
      <c r="A822" s="3">
        <v>100000</v>
      </c>
      <c r="D822">
        <f t="shared" si="39"/>
        <v>-1.6561063918967174E-2</v>
      </c>
      <c r="E822">
        <f t="shared" si="41"/>
        <v>822</v>
      </c>
      <c r="F822" s="3">
        <v>500000</v>
      </c>
      <c r="G822">
        <f t="shared" si="40"/>
        <v>-1.4170148701800522</v>
      </c>
    </row>
    <row r="823" spans="1:7">
      <c r="A823" s="3">
        <v>75000</v>
      </c>
      <c r="D823">
        <f t="shared" si="39"/>
        <v>-1.5055393207698463E-2</v>
      </c>
      <c r="E823">
        <f t="shared" si="41"/>
        <v>823</v>
      </c>
      <c r="F823" s="3">
        <v>500000</v>
      </c>
      <c r="G823">
        <f t="shared" si="40"/>
        <v>-1.4187167646232519</v>
      </c>
    </row>
    <row r="824" spans="1:7">
      <c r="A824" s="3">
        <v>2736543</v>
      </c>
      <c r="D824">
        <f t="shared" si="39"/>
        <v>-1.3549756626918772E-2</v>
      </c>
      <c r="E824">
        <f t="shared" si="41"/>
        <v>824</v>
      </c>
      <c r="F824" s="3">
        <v>500000</v>
      </c>
      <c r="G824">
        <f t="shared" si="40"/>
        <v>-1.4204210295495581</v>
      </c>
    </row>
    <row r="825" spans="1:7">
      <c r="A825" s="3">
        <v>993219</v>
      </c>
      <c r="D825">
        <f t="shared" si="39"/>
        <v>-1.2044150762035646E-2</v>
      </c>
      <c r="E825">
        <f t="shared" si="41"/>
        <v>825</v>
      </c>
      <c r="F825" s="3">
        <v>500000</v>
      </c>
      <c r="G825">
        <f t="shared" si="40"/>
        <v>-1.4216262329668878</v>
      </c>
    </row>
    <row r="826" spans="1:7">
      <c r="A826" s="3">
        <v>2000000</v>
      </c>
      <c r="D826">
        <f t="shared" si="39"/>
        <v>-1.053857219894413E-2</v>
      </c>
      <c r="E826">
        <f t="shared" si="41"/>
        <v>826</v>
      </c>
      <c r="F826" s="3">
        <v>500000</v>
      </c>
      <c r="G826">
        <f t="shared" si="40"/>
        <v>-1.4231245300666453</v>
      </c>
    </row>
    <row r="827" spans="1:7">
      <c r="A827" s="3">
        <v>937088</v>
      </c>
      <c r="D827">
        <f t="shared" si="39"/>
        <v>-9.0330175239729422E-3</v>
      </c>
      <c r="E827">
        <f t="shared" si="41"/>
        <v>827</v>
      </c>
      <c r="F827" s="3">
        <v>500000</v>
      </c>
      <c r="G827">
        <f t="shared" si="40"/>
        <v>-1.4242583878755637</v>
      </c>
    </row>
    <row r="828" spans="1:7">
      <c r="A828" s="3">
        <v>60000</v>
      </c>
      <c r="D828">
        <f t="shared" si="39"/>
        <v>-7.5274833238293355E-3</v>
      </c>
      <c r="E828">
        <f t="shared" si="41"/>
        <v>828</v>
      </c>
      <c r="F828" s="3">
        <v>500000</v>
      </c>
      <c r="G828">
        <f t="shared" si="40"/>
        <v>-1.4258635265640229</v>
      </c>
    </row>
    <row r="829" spans="1:7">
      <c r="A829" s="3">
        <v>60000</v>
      </c>
      <c r="D829">
        <f t="shared" si="39"/>
        <v>-6.021966185545998E-3</v>
      </c>
      <c r="E829">
        <f t="shared" si="41"/>
        <v>829</v>
      </c>
      <c r="F829" s="3">
        <v>500000</v>
      </c>
      <c r="G829">
        <f t="shared" si="40"/>
        <v>-1.4275826062203214</v>
      </c>
    </row>
    <row r="830" spans="1:7">
      <c r="A830" s="3">
        <v>60000</v>
      </c>
      <c r="D830">
        <f t="shared" si="39"/>
        <v>-4.5164626964257918E-3</v>
      </c>
      <c r="E830">
        <f t="shared" si="41"/>
        <v>830</v>
      </c>
      <c r="F830" s="3">
        <v>500125</v>
      </c>
      <c r="G830">
        <f t="shared" si="40"/>
        <v>-1.4288043843432301</v>
      </c>
    </row>
    <row r="831" spans="1:7">
      <c r="A831" s="3">
        <v>60000</v>
      </c>
      <c r="D831">
        <f t="shared" si="39"/>
        <v>-3.0109694439886927E-3</v>
      </c>
      <c r="E831">
        <f t="shared" si="41"/>
        <v>831</v>
      </c>
      <c r="F831" s="3">
        <v>500187</v>
      </c>
      <c r="G831">
        <f t="shared" si="40"/>
        <v>-1.4305035741819456</v>
      </c>
    </row>
    <row r="832" spans="1:7">
      <c r="A832" s="3">
        <v>74800</v>
      </c>
      <c r="D832">
        <f t="shared" si="39"/>
        <v>-1.5054830159165391E-3</v>
      </c>
      <c r="E832">
        <f t="shared" si="41"/>
        <v>832</v>
      </c>
      <c r="F832" s="3">
        <v>500422</v>
      </c>
      <c r="G832">
        <f t="shared" si="40"/>
        <v>-1.4321108886413074</v>
      </c>
    </row>
    <row r="833" spans="1:7">
      <c r="A833" s="3">
        <v>400366</v>
      </c>
      <c r="D833">
        <f t="shared" ref="D833:D896" si="42">NORMSINV((E833-0.5)/C$12)</f>
        <v>0</v>
      </c>
      <c r="E833">
        <f t="shared" si="41"/>
        <v>833</v>
      </c>
      <c r="F833" s="3">
        <v>500543</v>
      </c>
      <c r="G833">
        <f t="shared" ref="G833:G896" si="43">IF(ISERROR((2*E833 -1)/C$12*(LN(NORMDIST(F833,C$6,C$8,TRUE))+LN(1-NORMDIST(INDEX(F:F,C$12-E833+1,,1),C$6,C$8,TRUE)))),"",(2*E833 -1)/C$12*(LN(NORMDIST(F833,C$6,C$8,TRUE))+LN(1-NORMDIST(INDEX(F:F,C$12-E833+1,,1),C$6,C$8,TRUE))))</f>
        <v>-1.433765923818922</v>
      </c>
    </row>
    <row r="834" spans="1:7">
      <c r="A834" s="3">
        <v>500000</v>
      </c>
      <c r="D834">
        <f t="shared" si="42"/>
        <v>1.5054830159166783E-3</v>
      </c>
      <c r="E834">
        <f t="shared" ref="E834:E897" si="44">E833+1</f>
        <v>834</v>
      </c>
      <c r="F834" s="3">
        <v>500906</v>
      </c>
      <c r="G834">
        <f t="shared" si="43"/>
        <v>-1.4354045455216071</v>
      </c>
    </row>
    <row r="835" spans="1:7">
      <c r="A835" s="3">
        <v>383465</v>
      </c>
      <c r="D835">
        <f t="shared" si="42"/>
        <v>3.010969443988553E-3</v>
      </c>
      <c r="E835">
        <f t="shared" si="44"/>
        <v>835</v>
      </c>
      <c r="F835" s="3">
        <v>501485</v>
      </c>
      <c r="G835">
        <f t="shared" si="43"/>
        <v>-1.4369880110479969</v>
      </c>
    </row>
    <row r="836" spans="1:7">
      <c r="A836" s="3">
        <v>51500</v>
      </c>
      <c r="D836">
        <f t="shared" si="42"/>
        <v>4.5164626964257918E-3</v>
      </c>
      <c r="E836">
        <f t="shared" si="44"/>
        <v>836</v>
      </c>
      <c r="F836" s="3">
        <v>501580</v>
      </c>
      <c r="G836">
        <f t="shared" si="43"/>
        <v>-1.4386843304022092</v>
      </c>
    </row>
    <row r="837" spans="1:7">
      <c r="A837" s="3">
        <v>1500000</v>
      </c>
      <c r="D837">
        <f t="shared" si="42"/>
        <v>6.021966185545998E-3</v>
      </c>
      <c r="E837">
        <f t="shared" si="44"/>
        <v>837</v>
      </c>
      <c r="F837" s="3">
        <v>505500</v>
      </c>
      <c r="G837">
        <f t="shared" si="43"/>
        <v>-1.4396454597573483</v>
      </c>
    </row>
    <row r="838" spans="1:7">
      <c r="A838" s="3">
        <v>74963</v>
      </c>
      <c r="D838">
        <f t="shared" si="42"/>
        <v>7.5274833238294743E-3</v>
      </c>
      <c r="E838">
        <f t="shared" si="44"/>
        <v>838</v>
      </c>
      <c r="F838" s="3">
        <v>505533</v>
      </c>
      <c r="G838">
        <f t="shared" si="43"/>
        <v>-1.441360212999937</v>
      </c>
    </row>
    <row r="839" spans="1:7">
      <c r="A839" s="3">
        <v>68500</v>
      </c>
      <c r="D839">
        <f t="shared" si="42"/>
        <v>9.0330175239728017E-3</v>
      </c>
      <c r="E839">
        <f t="shared" si="44"/>
        <v>839</v>
      </c>
      <c r="F839" s="3">
        <v>506504</v>
      </c>
      <c r="G839">
        <f t="shared" si="43"/>
        <v>-1.442896207344907</v>
      </c>
    </row>
    <row r="840" spans="1:7">
      <c r="A840" s="3">
        <v>56245</v>
      </c>
      <c r="D840">
        <f t="shared" si="42"/>
        <v>1.053857219894413E-2</v>
      </c>
      <c r="E840">
        <f t="shared" si="44"/>
        <v>840</v>
      </c>
      <c r="F840" s="3">
        <v>511359</v>
      </c>
      <c r="G840">
        <f t="shared" si="43"/>
        <v>-1.4436911150770966</v>
      </c>
    </row>
    <row r="841" spans="1:7">
      <c r="A841" s="3">
        <v>170023</v>
      </c>
      <c r="D841">
        <f t="shared" si="42"/>
        <v>1.2044150762035646E-2</v>
      </c>
      <c r="E841">
        <f t="shared" si="44"/>
        <v>841</v>
      </c>
      <c r="F841" s="3">
        <v>513219</v>
      </c>
      <c r="G841">
        <f t="shared" si="43"/>
        <v>-1.4450558377286178</v>
      </c>
    </row>
    <row r="842" spans="1:7">
      <c r="A842" s="3">
        <v>375030</v>
      </c>
      <c r="D842">
        <f t="shared" si="42"/>
        <v>1.3549756626918635E-2</v>
      </c>
      <c r="E842">
        <f t="shared" si="44"/>
        <v>842</v>
      </c>
      <c r="F842" s="3">
        <v>517500</v>
      </c>
      <c r="G842">
        <f t="shared" si="43"/>
        <v>-1.4459574614851345</v>
      </c>
    </row>
    <row r="843" spans="1:7">
      <c r="A843" s="3">
        <v>800000</v>
      </c>
      <c r="D843">
        <f t="shared" si="42"/>
        <v>1.5055393207698463E-2</v>
      </c>
      <c r="E843">
        <f t="shared" si="44"/>
        <v>843</v>
      </c>
      <c r="F843" s="3">
        <v>517670</v>
      </c>
      <c r="G843">
        <f t="shared" si="43"/>
        <v>-1.4476432728484445</v>
      </c>
    </row>
    <row r="844" spans="1:7">
      <c r="A844" s="3">
        <v>430000</v>
      </c>
      <c r="D844">
        <f t="shared" si="42"/>
        <v>1.6561063918967174E-2</v>
      </c>
      <c r="E844">
        <f t="shared" si="44"/>
        <v>844</v>
      </c>
      <c r="F844" s="3">
        <v>517860</v>
      </c>
      <c r="G844">
        <f t="shared" si="43"/>
        <v>-1.4493251801090619</v>
      </c>
    </row>
    <row r="845" spans="1:7">
      <c r="A845" s="3">
        <v>450675</v>
      </c>
      <c r="D845">
        <f t="shared" si="42"/>
        <v>1.8066772175858788E-2</v>
      </c>
      <c r="E845">
        <f t="shared" si="44"/>
        <v>845</v>
      </c>
      <c r="F845" s="3">
        <v>520446</v>
      </c>
      <c r="G845">
        <f t="shared" si="43"/>
        <v>-1.4505479863106654</v>
      </c>
    </row>
    <row r="846" spans="1:7">
      <c r="A846" s="3">
        <v>358915</v>
      </c>
      <c r="D846">
        <f t="shared" si="42"/>
        <v>1.9572521394103044E-2</v>
      </c>
      <c r="E846">
        <f t="shared" si="44"/>
        <v>846</v>
      </c>
      <c r="F846" s="3">
        <v>525000</v>
      </c>
      <c r="G846">
        <f t="shared" si="43"/>
        <v>-1.4513925729239483</v>
      </c>
    </row>
    <row r="847" spans="1:7">
      <c r="A847" s="3">
        <v>1004719</v>
      </c>
      <c r="D847">
        <f t="shared" si="42"/>
        <v>2.1078314990080779E-2</v>
      </c>
      <c r="E847">
        <f t="shared" si="44"/>
        <v>847</v>
      </c>
      <c r="F847" s="3">
        <v>526960</v>
      </c>
      <c r="G847">
        <f t="shared" si="43"/>
        <v>-1.4527331499776821</v>
      </c>
    </row>
    <row r="848" spans="1:7">
      <c r="A848" s="3">
        <v>2565641</v>
      </c>
      <c r="D848">
        <f t="shared" si="42"/>
        <v>2.2584156380876554E-2</v>
      </c>
      <c r="E848">
        <f t="shared" si="44"/>
        <v>848</v>
      </c>
      <c r="F848" s="3">
        <v>531131</v>
      </c>
      <c r="G848">
        <f t="shared" si="43"/>
        <v>-1.4536484868727186</v>
      </c>
    </row>
    <row r="849" spans="1:7">
      <c r="A849" s="3">
        <v>2502146</v>
      </c>
      <c r="D849">
        <f t="shared" si="42"/>
        <v>2.4090048984334138E-2</v>
      </c>
      <c r="E849">
        <f t="shared" si="44"/>
        <v>849</v>
      </c>
      <c r="F849" s="3">
        <v>538967</v>
      </c>
      <c r="G849">
        <f t="shared" si="43"/>
        <v>-1.453858664938021</v>
      </c>
    </row>
    <row r="850" spans="1:7">
      <c r="A850" s="3">
        <v>2119298</v>
      </c>
      <c r="D850">
        <f t="shared" si="42"/>
        <v>2.5595996219110288E-2</v>
      </c>
      <c r="E850">
        <f t="shared" si="44"/>
        <v>850</v>
      </c>
      <c r="F850" s="3">
        <v>539334</v>
      </c>
      <c r="G850">
        <f t="shared" si="43"/>
        <v>-1.4555015783858309</v>
      </c>
    </row>
    <row r="851" spans="1:7">
      <c r="A851" s="3">
        <v>1500000</v>
      </c>
      <c r="D851">
        <f t="shared" si="42"/>
        <v>2.7102001504730289E-2</v>
      </c>
      <c r="E851">
        <f t="shared" si="44"/>
        <v>851</v>
      </c>
      <c r="F851" s="3">
        <v>540000</v>
      </c>
      <c r="G851">
        <f t="shared" si="43"/>
        <v>-1.4570868036045048</v>
      </c>
    </row>
    <row r="852" spans="1:7">
      <c r="A852" s="3">
        <v>476610</v>
      </c>
      <c r="D852">
        <f t="shared" si="42"/>
        <v>2.8608068261640713E-2</v>
      </c>
      <c r="E852">
        <f t="shared" si="44"/>
        <v>852</v>
      </c>
      <c r="F852" s="3">
        <v>546864</v>
      </c>
      <c r="G852">
        <f t="shared" si="43"/>
        <v>-1.4574785209259291</v>
      </c>
    </row>
    <row r="853" spans="1:7">
      <c r="A853" s="3">
        <v>494933</v>
      </c>
      <c r="D853">
        <f t="shared" si="42"/>
        <v>3.0114199911264721E-2</v>
      </c>
      <c r="E853">
        <f t="shared" si="44"/>
        <v>853</v>
      </c>
      <c r="F853" s="3">
        <v>549489</v>
      </c>
      <c r="G853">
        <f t="shared" si="43"/>
        <v>-1.4586845370418737</v>
      </c>
    </row>
    <row r="854" spans="1:7">
      <c r="A854" s="3">
        <v>50000</v>
      </c>
      <c r="D854">
        <f t="shared" si="42"/>
        <v>3.1620399876057442E-2</v>
      </c>
      <c r="E854">
        <f t="shared" si="44"/>
        <v>854</v>
      </c>
      <c r="F854" s="3">
        <v>550000</v>
      </c>
      <c r="G854">
        <f t="shared" si="43"/>
        <v>-1.4602970776489324</v>
      </c>
    </row>
    <row r="855" spans="1:7">
      <c r="A855" s="3">
        <v>959116</v>
      </c>
      <c r="D855">
        <f t="shared" si="42"/>
        <v>3.3126671579558828E-2</v>
      </c>
      <c r="E855">
        <f t="shared" si="44"/>
        <v>855</v>
      </c>
      <c r="F855" s="3">
        <v>550000</v>
      </c>
      <c r="G855">
        <f t="shared" si="43"/>
        <v>-1.4620080291165938</v>
      </c>
    </row>
    <row r="856" spans="1:7">
      <c r="A856" s="3">
        <v>150000</v>
      </c>
      <c r="D856">
        <f t="shared" si="42"/>
        <v>3.4633018446449407E-2</v>
      </c>
      <c r="E856">
        <f t="shared" si="44"/>
        <v>856</v>
      </c>
      <c r="F856" s="3">
        <v>550000</v>
      </c>
      <c r="G856">
        <f t="shared" si="43"/>
        <v>-1.4637189805842552</v>
      </c>
    </row>
    <row r="857" spans="1:7">
      <c r="A857" s="3">
        <v>998221</v>
      </c>
      <c r="D857">
        <f t="shared" si="42"/>
        <v>3.613944390260436E-2</v>
      </c>
      <c r="E857">
        <f t="shared" si="44"/>
        <v>857</v>
      </c>
      <c r="F857" s="3">
        <v>550844</v>
      </c>
      <c r="G857">
        <f t="shared" si="43"/>
        <v>-1.4652666429438512</v>
      </c>
    </row>
    <row r="858" spans="1:7">
      <c r="A858" s="3">
        <v>2082401</v>
      </c>
      <c r="D858">
        <f t="shared" si="42"/>
        <v>3.7645951375149304E-2</v>
      </c>
      <c r="E858">
        <f t="shared" si="44"/>
        <v>858</v>
      </c>
      <c r="F858" s="3">
        <v>551336</v>
      </c>
      <c r="G858">
        <f t="shared" si="43"/>
        <v>-1.4668821138673414</v>
      </c>
    </row>
    <row r="859" spans="1:7">
      <c r="A859" s="3">
        <v>93000</v>
      </c>
      <c r="D859">
        <f t="shared" si="42"/>
        <v>3.9152544292513448E-2</v>
      </c>
      <c r="E859">
        <f t="shared" si="44"/>
        <v>859</v>
      </c>
      <c r="F859" s="3">
        <v>553493</v>
      </c>
      <c r="G859">
        <f t="shared" si="43"/>
        <v>-1.468174587471565</v>
      </c>
    </row>
    <row r="860" spans="1:7">
      <c r="A860" s="3">
        <v>500422</v>
      </c>
      <c r="D860">
        <f t="shared" si="42"/>
        <v>4.0659226084485169E-2</v>
      </c>
      <c r="E860">
        <f t="shared" si="44"/>
        <v>860</v>
      </c>
      <c r="F860" s="3">
        <v>556006</v>
      </c>
      <c r="G860">
        <f t="shared" si="43"/>
        <v>-1.469397145173766</v>
      </c>
    </row>
    <row r="861" spans="1:7">
      <c r="A861" s="3">
        <v>4511611</v>
      </c>
      <c r="D861">
        <f t="shared" si="42"/>
        <v>4.2166000182267731E-2</v>
      </c>
      <c r="E861">
        <f t="shared" si="44"/>
        <v>861</v>
      </c>
      <c r="F861" s="3">
        <v>557168</v>
      </c>
      <c r="G861">
        <f t="shared" si="43"/>
        <v>-1.4708810686895983</v>
      </c>
    </row>
    <row r="862" spans="1:7">
      <c r="A862" s="3">
        <v>652493</v>
      </c>
      <c r="D862">
        <f t="shared" si="42"/>
        <v>4.3672870018532553E-2</v>
      </c>
      <c r="E862">
        <f t="shared" si="44"/>
        <v>862</v>
      </c>
      <c r="F862" s="3">
        <v>557743</v>
      </c>
      <c r="G862">
        <f t="shared" si="43"/>
        <v>-1.4724786146358331</v>
      </c>
    </row>
    <row r="863" spans="1:7">
      <c r="A863" s="3">
        <v>3487270</v>
      </c>
      <c r="D863">
        <f t="shared" si="42"/>
        <v>4.5179839027475258E-2</v>
      </c>
      <c r="E863">
        <f t="shared" si="44"/>
        <v>863</v>
      </c>
      <c r="F863" s="3">
        <v>558000</v>
      </c>
      <c r="G863">
        <f t="shared" si="43"/>
        <v>-1.4741377987968904</v>
      </c>
    </row>
    <row r="864" spans="1:7">
      <c r="A864" s="3">
        <v>5901503</v>
      </c>
      <c r="D864">
        <f t="shared" si="42"/>
        <v>4.6686910644870211E-2</v>
      </c>
      <c r="E864">
        <f t="shared" si="44"/>
        <v>864</v>
      </c>
      <c r="F864" s="3">
        <v>563611</v>
      </c>
      <c r="G864">
        <f t="shared" si="43"/>
        <v>-1.4747540665748993</v>
      </c>
    </row>
    <row r="865" spans="1:7">
      <c r="A865" s="3">
        <v>50000</v>
      </c>
      <c r="D865">
        <f t="shared" si="42"/>
        <v>4.8194088308126708E-2</v>
      </c>
      <c r="E865">
        <f t="shared" si="44"/>
        <v>865</v>
      </c>
      <c r="F865" s="3">
        <v>566023</v>
      </c>
      <c r="G865">
        <f t="shared" si="43"/>
        <v>-1.4759918658979432</v>
      </c>
    </row>
    <row r="866" spans="1:7">
      <c r="A866" s="3">
        <v>595627</v>
      </c>
      <c r="D866">
        <f t="shared" si="42"/>
        <v>4.9701375456342518E-2</v>
      </c>
      <c r="E866">
        <f t="shared" si="44"/>
        <v>866</v>
      </c>
      <c r="F866" s="3">
        <v>572533</v>
      </c>
      <c r="G866">
        <f t="shared" si="43"/>
        <v>-1.4764297627806626</v>
      </c>
    </row>
    <row r="867" spans="1:7">
      <c r="A867" s="3">
        <v>2039526</v>
      </c>
      <c r="D867">
        <f t="shared" si="42"/>
        <v>5.1208775530360198E-2</v>
      </c>
      <c r="E867">
        <f t="shared" si="44"/>
        <v>867</v>
      </c>
      <c r="F867" s="3">
        <v>574060</v>
      </c>
      <c r="G867">
        <f t="shared" si="43"/>
        <v>-1.477837689981095</v>
      </c>
    </row>
    <row r="868" spans="1:7">
      <c r="A868" s="3">
        <v>1445269</v>
      </c>
      <c r="D868">
        <f t="shared" si="42"/>
        <v>5.2716291972821856E-2</v>
      </c>
      <c r="E868">
        <f t="shared" si="44"/>
        <v>868</v>
      </c>
      <c r="F868" s="3">
        <v>575000</v>
      </c>
      <c r="G868">
        <f t="shared" si="43"/>
        <v>-1.4793596258099453</v>
      </c>
    </row>
    <row r="869" spans="1:7">
      <c r="A869" s="3">
        <v>246070</v>
      </c>
      <c r="D869">
        <f t="shared" si="42"/>
        <v>5.4223928228225728E-2</v>
      </c>
      <c r="E869">
        <f t="shared" si="44"/>
        <v>869</v>
      </c>
      <c r="F869" s="3">
        <v>576191</v>
      </c>
      <c r="G869">
        <f t="shared" si="43"/>
        <v>-1.4808320936555828</v>
      </c>
    </row>
    <row r="870" spans="1:7">
      <c r="A870" s="3">
        <v>1047928</v>
      </c>
      <c r="D870">
        <f t="shared" si="42"/>
        <v>5.5731687742979895E-2</v>
      </c>
      <c r="E870">
        <f t="shared" si="44"/>
        <v>870</v>
      </c>
      <c r="F870" s="3">
        <v>580000</v>
      </c>
      <c r="G870">
        <f t="shared" si="43"/>
        <v>-1.4817918612850682</v>
      </c>
    </row>
    <row r="871" spans="1:7">
      <c r="A871" s="3">
        <v>1439034</v>
      </c>
      <c r="D871">
        <f t="shared" si="42"/>
        <v>5.7239573965458722E-2</v>
      </c>
      <c r="E871">
        <f t="shared" si="44"/>
        <v>871</v>
      </c>
      <c r="F871" s="3">
        <v>582637</v>
      </c>
      <c r="G871">
        <f t="shared" si="43"/>
        <v>-1.4829797234472042</v>
      </c>
    </row>
    <row r="872" spans="1:7">
      <c r="A872" s="3">
        <v>1635665</v>
      </c>
      <c r="D872">
        <f t="shared" si="42"/>
        <v>5.8747590346059267E-2</v>
      </c>
      <c r="E872">
        <f t="shared" si="44"/>
        <v>872</v>
      </c>
      <c r="F872" s="3">
        <v>583531</v>
      </c>
      <c r="G872">
        <f t="shared" si="43"/>
        <v>-1.484508114432427</v>
      </c>
    </row>
    <row r="873" spans="1:7">
      <c r="A873" s="3">
        <v>520446</v>
      </c>
      <c r="D873">
        <f t="shared" si="42"/>
        <v>6.0255740337255434E-2</v>
      </c>
      <c r="E873">
        <f t="shared" si="44"/>
        <v>873</v>
      </c>
      <c r="F873" s="3">
        <v>583800</v>
      </c>
      <c r="G873">
        <f t="shared" si="43"/>
        <v>-1.4861587343579692</v>
      </c>
    </row>
    <row r="874" spans="1:7">
      <c r="A874" s="3">
        <v>200000</v>
      </c>
      <c r="D874">
        <f t="shared" si="42"/>
        <v>6.1764027393654726E-2</v>
      </c>
      <c r="E874">
        <f t="shared" si="44"/>
        <v>874</v>
      </c>
      <c r="F874" s="3">
        <v>588559</v>
      </c>
      <c r="G874">
        <f t="shared" si="43"/>
        <v>-1.4869276662830968</v>
      </c>
    </row>
    <row r="875" spans="1:7">
      <c r="A875" s="3">
        <v>400000</v>
      </c>
      <c r="D875">
        <f t="shared" si="42"/>
        <v>6.3272454972053749E-2</v>
      </c>
      <c r="E875">
        <f t="shared" si="44"/>
        <v>875</v>
      </c>
      <c r="F875" s="3">
        <v>594035</v>
      </c>
      <c r="G875">
        <f t="shared" si="43"/>
        <v>-1.4875542762481875</v>
      </c>
    </row>
    <row r="876" spans="1:7">
      <c r="A876" s="3">
        <v>425000</v>
      </c>
      <c r="D876">
        <f t="shared" si="42"/>
        <v>6.4781026531495187E-2</v>
      </c>
      <c r="E876">
        <f t="shared" si="44"/>
        <v>876</v>
      </c>
      <c r="F876" s="3">
        <v>595627</v>
      </c>
      <c r="G876">
        <f t="shared" si="43"/>
        <v>-1.4889423873501049</v>
      </c>
    </row>
    <row r="877" spans="1:7">
      <c r="A877" s="3">
        <v>2722939</v>
      </c>
      <c r="D877">
        <f t="shared" si="42"/>
        <v>6.6289745533322203E-2</v>
      </c>
      <c r="E877">
        <f t="shared" si="44"/>
        <v>877</v>
      </c>
      <c r="F877" s="3">
        <v>595859</v>
      </c>
      <c r="G877">
        <f t="shared" si="43"/>
        <v>-1.4905974157841864</v>
      </c>
    </row>
    <row r="878" spans="1:7">
      <c r="A878" s="3">
        <v>950000</v>
      </c>
      <c r="D878">
        <f t="shared" si="42"/>
        <v>6.7798615441235568E-2</v>
      </c>
      <c r="E878">
        <f t="shared" si="44"/>
        <v>878</v>
      </c>
      <c r="F878" s="3">
        <v>597077</v>
      </c>
      <c r="G878">
        <f t="shared" si="43"/>
        <v>-1.4920581378353035</v>
      </c>
    </row>
    <row r="879" spans="1:7">
      <c r="A879" s="3">
        <v>2423679</v>
      </c>
      <c r="D879">
        <f t="shared" si="42"/>
        <v>6.930763972135065E-2</v>
      </c>
      <c r="E879">
        <f t="shared" si="44"/>
        <v>879</v>
      </c>
      <c r="F879" s="3">
        <v>597228</v>
      </c>
      <c r="G879">
        <f t="shared" si="43"/>
        <v>-1.4937287162944695</v>
      </c>
    </row>
    <row r="880" spans="1:7">
      <c r="A880" s="3">
        <v>27727</v>
      </c>
      <c r="D880">
        <f t="shared" si="42"/>
        <v>7.081682184225209E-2</v>
      </c>
      <c r="E880">
        <f t="shared" si="44"/>
        <v>880</v>
      </c>
      <c r="F880" s="3">
        <v>599016</v>
      </c>
      <c r="G880">
        <f t="shared" si="43"/>
        <v>-1.4950761391009617</v>
      </c>
    </row>
    <row r="881" spans="1:7">
      <c r="A881" s="3">
        <v>6000000</v>
      </c>
      <c r="D881">
        <f t="shared" si="42"/>
        <v>7.2326165275051507E-2</v>
      </c>
      <c r="E881">
        <f t="shared" si="44"/>
        <v>881</v>
      </c>
      <c r="F881" s="3">
        <v>599947</v>
      </c>
      <c r="G881">
        <f t="shared" si="43"/>
        <v>-1.4965921307661758</v>
      </c>
    </row>
    <row r="882" spans="1:7">
      <c r="A882" s="3">
        <v>140000</v>
      </c>
      <c r="D882">
        <f t="shared" si="42"/>
        <v>7.3835673493443416E-2</v>
      </c>
      <c r="E882">
        <f t="shared" si="44"/>
        <v>882</v>
      </c>
      <c r="F882" s="3">
        <v>600000</v>
      </c>
      <c r="G882">
        <f t="shared" si="43"/>
        <v>-1.4982813562659247</v>
      </c>
    </row>
    <row r="883" spans="1:7">
      <c r="A883" s="3">
        <v>110000</v>
      </c>
      <c r="D883">
        <f t="shared" si="42"/>
        <v>7.5345349973763048E-2</v>
      </c>
      <c r="E883">
        <f t="shared" si="44"/>
        <v>883</v>
      </c>
      <c r="F883" s="3">
        <v>600000</v>
      </c>
      <c r="G883">
        <f t="shared" si="43"/>
        <v>-1.4999810515084273</v>
      </c>
    </row>
    <row r="884" spans="1:7">
      <c r="A884" s="3">
        <v>1000000</v>
      </c>
      <c r="D884">
        <f t="shared" si="42"/>
        <v>7.685519819504151E-2</v>
      </c>
      <c r="E884">
        <f t="shared" si="44"/>
        <v>884</v>
      </c>
      <c r="F884" s="3">
        <v>600000</v>
      </c>
      <c r="G884">
        <f t="shared" si="43"/>
        <v>-1.5016807467509299</v>
      </c>
    </row>
    <row r="885" spans="1:7">
      <c r="A885" s="3">
        <v>517670</v>
      </c>
      <c r="D885">
        <f t="shared" si="42"/>
        <v>7.8365221639063745E-2</v>
      </c>
      <c r="E885">
        <f t="shared" si="44"/>
        <v>885</v>
      </c>
      <c r="F885" s="3">
        <v>600000</v>
      </c>
      <c r="G885">
        <f t="shared" si="43"/>
        <v>-1.5033804419934322</v>
      </c>
    </row>
    <row r="886" spans="1:7">
      <c r="A886" s="3">
        <v>7000000</v>
      </c>
      <c r="D886">
        <f t="shared" si="42"/>
        <v>7.9875423790425074E-2</v>
      </c>
      <c r="E886">
        <f t="shared" si="44"/>
        <v>886</v>
      </c>
      <c r="F886" s="3">
        <v>600000</v>
      </c>
      <c r="G886">
        <f t="shared" si="43"/>
        <v>-1.5050797471843191</v>
      </c>
    </row>
    <row r="887" spans="1:7">
      <c r="A887" s="3">
        <v>1001363</v>
      </c>
      <c r="D887">
        <f t="shared" si="42"/>
        <v>8.1385808136589355E-2</v>
      </c>
      <c r="E887">
        <f t="shared" si="44"/>
        <v>887</v>
      </c>
      <c r="F887" s="3">
        <v>600000</v>
      </c>
      <c r="G887">
        <f t="shared" si="43"/>
        <v>-1.5067793118223454</v>
      </c>
    </row>
    <row r="888" spans="1:7">
      <c r="A888" s="3">
        <v>9961842</v>
      </c>
      <c r="D888">
        <f t="shared" si="42"/>
        <v>8.2896378167944665E-2</v>
      </c>
      <c r="E888">
        <f t="shared" si="44"/>
        <v>888</v>
      </c>
      <c r="F888" s="3">
        <v>600000</v>
      </c>
      <c r="G888">
        <f t="shared" si="43"/>
        <v>-1.5084780943024452</v>
      </c>
    </row>
    <row r="889" spans="1:7">
      <c r="A889" s="3">
        <v>10000</v>
      </c>
      <c r="D889">
        <f t="shared" si="42"/>
        <v>8.440713737786143E-2</v>
      </c>
      <c r="E889">
        <f t="shared" si="44"/>
        <v>889</v>
      </c>
      <c r="F889" s="3">
        <v>600000</v>
      </c>
      <c r="G889">
        <f t="shared" si="43"/>
        <v>-1.5101742655863104</v>
      </c>
    </row>
    <row r="890" spans="1:7">
      <c r="A890" s="3">
        <v>50000</v>
      </c>
      <c r="D890">
        <f t="shared" si="42"/>
        <v>8.5918089262750824E-2</v>
      </c>
      <c r="E890">
        <f t="shared" si="44"/>
        <v>890</v>
      </c>
      <c r="F890" s="3">
        <v>600000</v>
      </c>
      <c r="G890">
        <f t="shared" si="43"/>
        <v>-1.5118725186101467</v>
      </c>
    </row>
    <row r="891" spans="1:7">
      <c r="A891" s="3">
        <v>1000000</v>
      </c>
      <c r="D891">
        <f t="shared" si="42"/>
        <v>8.7429237322120726E-2</v>
      </c>
      <c r="E891">
        <f t="shared" si="44"/>
        <v>891</v>
      </c>
      <c r="F891" s="3">
        <v>600000</v>
      </c>
      <c r="G891">
        <f t="shared" si="43"/>
        <v>-1.5135524636292015</v>
      </c>
    </row>
    <row r="892" spans="1:7">
      <c r="A892" s="3">
        <v>250000</v>
      </c>
      <c r="D892">
        <f t="shared" si="42"/>
        <v>8.8940585058634572E-2</v>
      </c>
      <c r="E892">
        <f t="shared" si="44"/>
        <v>892</v>
      </c>
      <c r="F892" s="3">
        <v>600000</v>
      </c>
      <c r="G892">
        <f t="shared" si="43"/>
        <v>-1.5152499043179615</v>
      </c>
    </row>
    <row r="893" spans="1:7">
      <c r="A893" s="3">
        <v>100000</v>
      </c>
      <c r="D893">
        <f t="shared" si="42"/>
        <v>9.0452135978168716E-2</v>
      </c>
      <c r="E893">
        <f t="shared" si="44"/>
        <v>893</v>
      </c>
      <c r="F893" s="3">
        <v>600223</v>
      </c>
      <c r="G893">
        <f t="shared" si="43"/>
        <v>-1.5168979711526667</v>
      </c>
    </row>
    <row r="894" spans="1:7">
      <c r="A894" s="3">
        <v>23239450</v>
      </c>
      <c r="D894">
        <f t="shared" si="42"/>
        <v>9.1963893589871545E-2</v>
      </c>
      <c r="E894">
        <f t="shared" si="44"/>
        <v>894</v>
      </c>
      <c r="F894" s="3">
        <v>604973</v>
      </c>
      <c r="G894">
        <f t="shared" si="43"/>
        <v>-1.517621734390793</v>
      </c>
    </row>
    <row r="895" spans="1:7">
      <c r="A895" s="3">
        <v>398534</v>
      </c>
      <c r="D895">
        <f t="shared" si="42"/>
        <v>9.3475861406220051E-2</v>
      </c>
      <c r="E895">
        <f t="shared" si="44"/>
        <v>895</v>
      </c>
      <c r="F895" s="3">
        <v>606608</v>
      </c>
      <c r="G895">
        <f t="shared" si="43"/>
        <v>-1.5189698053033689</v>
      </c>
    </row>
    <row r="896" spans="1:7">
      <c r="A896" s="3">
        <v>1470457</v>
      </c>
      <c r="D896">
        <f t="shared" si="42"/>
        <v>9.498804294307886E-2</v>
      </c>
      <c r="E896">
        <f t="shared" si="44"/>
        <v>896</v>
      </c>
      <c r="F896" s="3">
        <v>610819</v>
      </c>
      <c r="G896">
        <f t="shared" si="43"/>
        <v>-1.5197548238426248</v>
      </c>
    </row>
    <row r="897" spans="1:7">
      <c r="A897" s="3">
        <v>250000</v>
      </c>
      <c r="D897">
        <f t="shared" ref="D897:D960" si="45">NORMSINV((E897-0.5)/C$12)</f>
        <v>9.6500441719759592E-2</v>
      </c>
      <c r="E897">
        <f t="shared" si="44"/>
        <v>897</v>
      </c>
      <c r="F897" s="3">
        <v>614954</v>
      </c>
      <c r="G897">
        <f t="shared" ref="G897:G960" si="46">IF(ISERROR((2*E897 -1)/C$12*(LN(NORMDIST(F897,C$6,C$8,TRUE))+LN(1-NORMDIST(INDEX(F:F,C$12-E897+1,,1),C$6,C$8,TRUE)))),"",(2*E897 -1)/C$12*(LN(NORMDIST(F897,C$6,C$8,TRUE))+LN(1-NORMDIST(INDEX(F:F,C$12-E897+1,,1),C$6,C$8,TRUE))))</f>
        <v>-1.5206042198704564</v>
      </c>
    </row>
    <row r="898" spans="1:7">
      <c r="A898" s="3">
        <v>91300</v>
      </c>
      <c r="D898">
        <f t="shared" si="45"/>
        <v>9.8013061259077772E-2</v>
      </c>
      <c r="E898">
        <f t="shared" ref="E898:E961" si="47">E897+1</f>
        <v>898</v>
      </c>
      <c r="F898" s="3">
        <v>615590</v>
      </c>
      <c r="G898">
        <f t="shared" si="46"/>
        <v>-1.5220844478677782</v>
      </c>
    </row>
    <row r="899" spans="1:7">
      <c r="A899" s="3">
        <v>576191</v>
      </c>
      <c r="D899">
        <f t="shared" si="45"/>
        <v>9.95259050874127E-2</v>
      </c>
      <c r="E899">
        <f t="shared" si="47"/>
        <v>899</v>
      </c>
      <c r="F899" s="3">
        <v>621265</v>
      </c>
      <c r="G899">
        <f t="shared" si="46"/>
        <v>-1.5226159559049832</v>
      </c>
    </row>
    <row r="900" spans="1:7">
      <c r="A900" s="3">
        <v>597077</v>
      </c>
      <c r="D900">
        <f t="shared" si="45"/>
        <v>0.10103897673476579</v>
      </c>
      <c r="E900">
        <f t="shared" si="47"/>
        <v>900</v>
      </c>
      <c r="F900" s="3">
        <v>623035</v>
      </c>
      <c r="G900">
        <f t="shared" si="46"/>
        <v>-1.5239378360408997</v>
      </c>
    </row>
    <row r="901" spans="1:7">
      <c r="A901" s="3">
        <v>978105</v>
      </c>
      <c r="D901">
        <f t="shared" si="45"/>
        <v>0.10255227973482062</v>
      </c>
      <c r="E901">
        <f t="shared" si="47"/>
        <v>901</v>
      </c>
      <c r="F901" s="3">
        <v>625000</v>
      </c>
      <c r="G901">
        <f t="shared" si="46"/>
        <v>-1.5252273797983591</v>
      </c>
    </row>
    <row r="902" spans="1:7">
      <c r="A902" s="3">
        <v>2597280</v>
      </c>
      <c r="D902">
        <f t="shared" si="45"/>
        <v>0.10406581762500067</v>
      </c>
      <c r="E902">
        <f t="shared" si="47"/>
        <v>902</v>
      </c>
      <c r="F902" s="3">
        <v>628761</v>
      </c>
      <c r="G902">
        <f t="shared" si="46"/>
        <v>-1.5261573215306317</v>
      </c>
    </row>
    <row r="903" spans="1:7">
      <c r="A903" s="3">
        <v>2237530</v>
      </c>
      <c r="D903">
        <f t="shared" si="45"/>
        <v>0.10557959394652962</v>
      </c>
      <c r="E903">
        <f t="shared" si="47"/>
        <v>903</v>
      </c>
      <c r="F903" s="3">
        <v>635003</v>
      </c>
      <c r="G903">
        <f t="shared" si="46"/>
        <v>-1.5265884659120821</v>
      </c>
    </row>
    <row r="904" spans="1:7">
      <c r="A904" s="3">
        <v>250000</v>
      </c>
      <c r="D904">
        <f t="shared" si="45"/>
        <v>0.1070936122444904</v>
      </c>
      <c r="E904">
        <f t="shared" si="47"/>
        <v>904</v>
      </c>
      <c r="F904" s="3">
        <v>637532</v>
      </c>
      <c r="G904">
        <f t="shared" si="46"/>
        <v>-1.5277547845624391</v>
      </c>
    </row>
    <row r="905" spans="1:7">
      <c r="A905" s="3">
        <v>643881</v>
      </c>
      <c r="D905">
        <f t="shared" si="45"/>
        <v>0.10860787606788593</v>
      </c>
      <c r="E905">
        <f t="shared" si="47"/>
        <v>905</v>
      </c>
      <c r="F905" s="3">
        <v>637532</v>
      </c>
      <c r="G905">
        <f t="shared" si="46"/>
        <v>-1.5293497426973028</v>
      </c>
    </row>
    <row r="906" spans="1:7">
      <c r="A906" s="3">
        <v>432898</v>
      </c>
      <c r="D906">
        <f t="shared" si="45"/>
        <v>0.11012238896969732</v>
      </c>
      <c r="E906">
        <f t="shared" si="47"/>
        <v>906</v>
      </c>
      <c r="F906" s="3">
        <v>638620</v>
      </c>
      <c r="G906">
        <f t="shared" si="46"/>
        <v>-1.5306295074665837</v>
      </c>
    </row>
    <row r="907" spans="1:7">
      <c r="A907" s="3">
        <v>50000</v>
      </c>
      <c r="D907">
        <f t="shared" si="45"/>
        <v>0.11163715450694481</v>
      </c>
      <c r="E907">
        <f t="shared" si="47"/>
        <v>907</v>
      </c>
      <c r="F907" s="3">
        <v>642753</v>
      </c>
      <c r="G907">
        <f t="shared" si="46"/>
        <v>-1.5314329652244412</v>
      </c>
    </row>
    <row r="908" spans="1:7">
      <c r="A908" s="3">
        <v>215000</v>
      </c>
      <c r="D908">
        <f t="shared" si="45"/>
        <v>0.11315217624074865</v>
      </c>
      <c r="E908">
        <f t="shared" si="47"/>
        <v>908</v>
      </c>
      <c r="F908" s="3">
        <v>643881</v>
      </c>
      <c r="G908">
        <f t="shared" si="46"/>
        <v>-1.5328914019551176</v>
      </c>
    </row>
    <row r="909" spans="1:7">
      <c r="A909" s="3">
        <v>51700</v>
      </c>
      <c r="D909">
        <f t="shared" si="45"/>
        <v>0.11466745773638788</v>
      </c>
      <c r="E909">
        <f t="shared" si="47"/>
        <v>909</v>
      </c>
      <c r="F909" s="3">
        <v>646851</v>
      </c>
      <c r="G909">
        <f t="shared" si="46"/>
        <v>-1.533964698898691</v>
      </c>
    </row>
    <row r="910" spans="1:7">
      <c r="A910" s="3">
        <v>1000330</v>
      </c>
      <c r="D910">
        <f t="shared" si="45"/>
        <v>0.11618300256336199</v>
      </c>
      <c r="E910">
        <f t="shared" si="47"/>
        <v>910</v>
      </c>
      <c r="F910" s="3">
        <v>650000</v>
      </c>
      <c r="G910">
        <f t="shared" si="46"/>
        <v>-1.5345459284754384</v>
      </c>
    </row>
    <row r="911" spans="1:7">
      <c r="A911" s="3">
        <v>300000</v>
      </c>
      <c r="D911">
        <f t="shared" si="45"/>
        <v>0.11769881429545102</v>
      </c>
      <c r="E911">
        <f t="shared" si="47"/>
        <v>911</v>
      </c>
      <c r="F911" s="3">
        <v>650000</v>
      </c>
      <c r="G911">
        <f t="shared" si="46"/>
        <v>-1.5360611274391496</v>
      </c>
    </row>
    <row r="912" spans="1:7">
      <c r="A912" s="3">
        <v>500000</v>
      </c>
      <c r="D912">
        <f t="shared" si="45"/>
        <v>0.1192148965107777</v>
      </c>
      <c r="E912">
        <f t="shared" si="47"/>
        <v>912</v>
      </c>
      <c r="F912" s="3">
        <v>650000</v>
      </c>
      <c r="G912">
        <f t="shared" si="46"/>
        <v>-1.537408107244427</v>
      </c>
    </row>
    <row r="913" spans="1:7">
      <c r="A913" s="3">
        <v>221755</v>
      </c>
      <c r="D913">
        <f t="shared" si="45"/>
        <v>0.12073125279186664</v>
      </c>
      <c r="E913">
        <f t="shared" si="47"/>
        <v>913</v>
      </c>
      <c r="F913" s="3">
        <v>650000</v>
      </c>
      <c r="G913">
        <f t="shared" si="46"/>
        <v>-1.5390407784225313</v>
      </c>
    </row>
    <row r="914" spans="1:7">
      <c r="A914" s="3">
        <v>4001263</v>
      </c>
      <c r="D914">
        <f t="shared" si="45"/>
        <v>0.12224788672570676</v>
      </c>
      <c r="E914">
        <f t="shared" si="47"/>
        <v>914</v>
      </c>
      <c r="F914" s="3">
        <v>650000</v>
      </c>
      <c r="G914">
        <f t="shared" si="46"/>
        <v>-1.5404433407683997</v>
      </c>
    </row>
    <row r="915" spans="1:7">
      <c r="A915" s="3">
        <v>1000000</v>
      </c>
      <c r="D915">
        <f t="shared" si="45"/>
        <v>0.12376480190381327</v>
      </c>
      <c r="E915">
        <f t="shared" si="47"/>
        <v>915</v>
      </c>
      <c r="F915" s="3">
        <v>650000</v>
      </c>
      <c r="G915">
        <f t="shared" si="46"/>
        <v>-1.5417140700347893</v>
      </c>
    </row>
    <row r="916" spans="1:7">
      <c r="A916" s="3">
        <v>1118424</v>
      </c>
      <c r="D916">
        <f t="shared" si="45"/>
        <v>0.12528200192228794</v>
      </c>
      <c r="E916">
        <f t="shared" si="47"/>
        <v>916</v>
      </c>
      <c r="F916" s="3">
        <v>650000</v>
      </c>
      <c r="G916">
        <f t="shared" si="46"/>
        <v>-1.5431528775107777</v>
      </c>
    </row>
    <row r="917" spans="1:7">
      <c r="A917" s="3">
        <v>231382</v>
      </c>
      <c r="D917">
        <f t="shared" si="45"/>
        <v>0.12679949038188182</v>
      </c>
      <c r="E917">
        <f t="shared" si="47"/>
        <v>917</v>
      </c>
      <c r="F917" s="3">
        <v>650000</v>
      </c>
      <c r="G917">
        <f t="shared" si="46"/>
        <v>-1.5447850930939211</v>
      </c>
    </row>
    <row r="918" spans="1:7">
      <c r="A918" s="3">
        <v>498724</v>
      </c>
      <c r="D918">
        <f t="shared" si="45"/>
        <v>0.12831727088805697</v>
      </c>
      <c r="E918">
        <f t="shared" si="47"/>
        <v>918</v>
      </c>
      <c r="F918" s="3">
        <v>652255</v>
      </c>
      <c r="G918">
        <f t="shared" si="46"/>
        <v>-1.5459289022542</v>
      </c>
    </row>
    <row r="919" spans="1:7">
      <c r="A919" s="3">
        <v>4000000</v>
      </c>
      <c r="D919">
        <f t="shared" si="45"/>
        <v>0.1298353470510496</v>
      </c>
      <c r="E919">
        <f t="shared" si="47"/>
        <v>919</v>
      </c>
      <c r="F919" s="3">
        <v>652493</v>
      </c>
      <c r="G919">
        <f t="shared" si="46"/>
        <v>-1.5473892810860532</v>
      </c>
    </row>
    <row r="920" spans="1:7">
      <c r="A920" s="3">
        <v>325000</v>
      </c>
      <c r="D920">
        <f t="shared" si="45"/>
        <v>0.13135372248593108</v>
      </c>
      <c r="E920">
        <f t="shared" si="47"/>
        <v>920</v>
      </c>
      <c r="F920" s="3">
        <v>653077</v>
      </c>
      <c r="G920">
        <f t="shared" si="46"/>
        <v>-1.5488188263930489</v>
      </c>
    </row>
    <row r="921" spans="1:7">
      <c r="A921" s="3">
        <v>3774912</v>
      </c>
      <c r="D921">
        <f t="shared" si="45"/>
        <v>0.1328724008126716</v>
      </c>
      <c r="E921">
        <f t="shared" si="47"/>
        <v>921</v>
      </c>
      <c r="F921" s="3">
        <v>659788</v>
      </c>
      <c r="G921">
        <f t="shared" si="46"/>
        <v>-1.5491182396541745</v>
      </c>
    </row>
    <row r="922" spans="1:7">
      <c r="A922" s="3">
        <v>6929430</v>
      </c>
      <c r="D922">
        <f t="shared" si="45"/>
        <v>0.13439138565620248</v>
      </c>
      <c r="E922">
        <f t="shared" si="47"/>
        <v>922</v>
      </c>
      <c r="F922" s="3">
        <v>667235</v>
      </c>
      <c r="G922">
        <f t="shared" si="46"/>
        <v>-1.5492673152869958</v>
      </c>
    </row>
    <row r="923" spans="1:7">
      <c r="A923" s="3">
        <v>4114700</v>
      </c>
      <c r="D923">
        <f t="shared" si="45"/>
        <v>0.13591068064648049</v>
      </c>
      <c r="E923">
        <f t="shared" si="47"/>
        <v>923</v>
      </c>
      <c r="F923" s="3">
        <v>670156</v>
      </c>
      <c r="G923">
        <f t="shared" si="46"/>
        <v>-1.5501506461948584</v>
      </c>
    </row>
    <row r="924" spans="1:7">
      <c r="A924" s="3">
        <v>792216</v>
      </c>
      <c r="D924">
        <f t="shared" si="45"/>
        <v>0.13743028941854937</v>
      </c>
      <c r="E924">
        <f t="shared" si="47"/>
        <v>924</v>
      </c>
      <c r="F924" s="3">
        <v>670387</v>
      </c>
      <c r="G924">
        <f t="shared" si="46"/>
        <v>-1.5517732325122737</v>
      </c>
    </row>
    <row r="925" spans="1:7">
      <c r="A925" s="3">
        <v>1221800</v>
      </c>
      <c r="D925">
        <f t="shared" si="45"/>
        <v>0.13895021561260423</v>
      </c>
      <c r="E925">
        <f t="shared" si="47"/>
        <v>925</v>
      </c>
      <c r="F925" s="3">
        <v>671361</v>
      </c>
      <c r="G925">
        <f t="shared" si="46"/>
        <v>-1.5532534972628018</v>
      </c>
    </row>
    <row r="926" spans="1:7">
      <c r="A926" s="3">
        <v>7750417</v>
      </c>
      <c r="D926">
        <f t="shared" si="45"/>
        <v>0.14047046287405621</v>
      </c>
      <c r="E926">
        <f t="shared" si="47"/>
        <v>926</v>
      </c>
      <c r="F926" s="3">
        <v>672000</v>
      </c>
      <c r="G926">
        <f t="shared" si="46"/>
        <v>-1.5546091813560492</v>
      </c>
    </row>
    <row r="927" spans="1:7">
      <c r="A927" s="3">
        <v>1053150</v>
      </c>
      <c r="D927">
        <f t="shared" si="45"/>
        <v>0.14199103485359468</v>
      </c>
      <c r="E927">
        <f t="shared" si="47"/>
        <v>927</v>
      </c>
      <c r="F927" s="3">
        <v>674472</v>
      </c>
      <c r="G927">
        <f t="shared" si="46"/>
        <v>-1.5550936466357956</v>
      </c>
    </row>
    <row r="928" spans="1:7">
      <c r="A928" s="3">
        <v>2000000</v>
      </c>
      <c r="D928">
        <f t="shared" si="45"/>
        <v>0.14351193520725269</v>
      </c>
      <c r="E928">
        <f t="shared" si="47"/>
        <v>928</v>
      </c>
      <c r="F928" s="3">
        <v>675000</v>
      </c>
      <c r="G928">
        <f t="shared" si="46"/>
        <v>-1.5566542918814932</v>
      </c>
    </row>
    <row r="929" spans="1:7">
      <c r="A929" s="3">
        <v>15461</v>
      </c>
      <c r="D929">
        <f t="shared" si="45"/>
        <v>0.14503316759647067</v>
      </c>
      <c r="E929">
        <f t="shared" si="47"/>
        <v>929</v>
      </c>
      <c r="F929" s="3">
        <v>675000</v>
      </c>
      <c r="G929">
        <f t="shared" si="46"/>
        <v>-1.557865156714008</v>
      </c>
    </row>
    <row r="930" spans="1:7">
      <c r="A930" s="3">
        <v>2901632</v>
      </c>
      <c r="D930">
        <f t="shared" si="45"/>
        <v>0.14655473568816244</v>
      </c>
      <c r="E930">
        <f t="shared" si="47"/>
        <v>930</v>
      </c>
      <c r="F930" s="3">
        <v>685000</v>
      </c>
      <c r="G930">
        <f t="shared" si="46"/>
        <v>-1.5568048124761291</v>
      </c>
    </row>
    <row r="931" spans="1:7">
      <c r="A931" s="3">
        <v>500000</v>
      </c>
      <c r="D931">
        <f t="shared" si="45"/>
        <v>0.14807664315477825</v>
      </c>
      <c r="E931">
        <f t="shared" si="47"/>
        <v>931</v>
      </c>
      <c r="F931" s="3">
        <v>686784</v>
      </c>
      <c r="G931">
        <f t="shared" si="46"/>
        <v>-1.5574870237278571</v>
      </c>
    </row>
    <row r="932" spans="1:7">
      <c r="A932" s="3">
        <v>7697323</v>
      </c>
      <c r="D932">
        <f t="shared" si="45"/>
        <v>0.14959889367437093</v>
      </c>
      <c r="E932">
        <f t="shared" si="47"/>
        <v>932</v>
      </c>
      <c r="F932" s="3">
        <v>689738</v>
      </c>
      <c r="G932">
        <f t="shared" si="46"/>
        <v>-1.5579108598012255</v>
      </c>
    </row>
    <row r="933" spans="1:7">
      <c r="A933" s="3">
        <v>3498875</v>
      </c>
      <c r="D933">
        <f t="shared" si="45"/>
        <v>0.15112149093066193</v>
      </c>
      <c r="E933">
        <f t="shared" si="47"/>
        <v>933</v>
      </c>
      <c r="F933" s="3">
        <v>697310</v>
      </c>
      <c r="G933">
        <f t="shared" si="46"/>
        <v>-1.5579582084953154</v>
      </c>
    </row>
    <row r="934" spans="1:7">
      <c r="A934" s="3">
        <v>30000</v>
      </c>
      <c r="D934">
        <f t="shared" si="45"/>
        <v>0.15264443861310559</v>
      </c>
      <c r="E934">
        <f t="shared" si="47"/>
        <v>934</v>
      </c>
      <c r="F934" s="3">
        <v>699104</v>
      </c>
      <c r="G934">
        <f t="shared" si="46"/>
        <v>-1.5592279874413952</v>
      </c>
    </row>
    <row r="935" spans="1:7">
      <c r="A935" s="3">
        <v>437807</v>
      </c>
      <c r="D935">
        <f t="shared" si="45"/>
        <v>0.1541677404169558</v>
      </c>
      <c r="E935">
        <f t="shared" si="47"/>
        <v>935</v>
      </c>
      <c r="F935" s="3">
        <v>700000</v>
      </c>
      <c r="G935">
        <f t="shared" si="46"/>
        <v>-1.5607130061872541</v>
      </c>
    </row>
    <row r="936" spans="1:7">
      <c r="A936" s="3">
        <v>1465000</v>
      </c>
      <c r="D936">
        <f t="shared" si="45"/>
        <v>0.15569140004333182</v>
      </c>
      <c r="E936">
        <f t="shared" si="47"/>
        <v>936</v>
      </c>
      <c r="F936" s="3">
        <v>700000</v>
      </c>
      <c r="G936">
        <f t="shared" si="46"/>
        <v>-1.5623831110627886</v>
      </c>
    </row>
    <row r="937" spans="1:7">
      <c r="A937" s="3">
        <v>75000</v>
      </c>
      <c r="D937">
        <f t="shared" si="45"/>
        <v>0.15721542119928578</v>
      </c>
      <c r="E937">
        <f t="shared" si="47"/>
        <v>937</v>
      </c>
      <c r="F937" s="3">
        <v>700000</v>
      </c>
      <c r="G937">
        <f t="shared" si="46"/>
        <v>-1.5640532159383236</v>
      </c>
    </row>
    <row r="938" spans="1:7">
      <c r="A938" s="3">
        <v>225000</v>
      </c>
      <c r="D938">
        <f t="shared" si="45"/>
        <v>0.15873980759786754</v>
      </c>
      <c r="E938">
        <f t="shared" si="47"/>
        <v>938</v>
      </c>
      <c r="F938" s="3">
        <v>700250</v>
      </c>
      <c r="G938">
        <f t="shared" si="46"/>
        <v>-1.5656714613198879</v>
      </c>
    </row>
    <row r="939" spans="1:7">
      <c r="A939" s="3">
        <v>1200000</v>
      </c>
      <c r="D939">
        <f t="shared" si="45"/>
        <v>0.16026456295819297</v>
      </c>
      <c r="E939">
        <f t="shared" si="47"/>
        <v>939</v>
      </c>
      <c r="F939" s="3">
        <v>703737</v>
      </c>
      <c r="G939">
        <f t="shared" si="46"/>
        <v>-1.5666175909505049</v>
      </c>
    </row>
    <row r="940" spans="1:7">
      <c r="A940" s="3">
        <v>2999960</v>
      </c>
      <c r="D940">
        <f t="shared" si="45"/>
        <v>0.16178969100551019</v>
      </c>
      <c r="E940">
        <f t="shared" si="47"/>
        <v>940</v>
      </c>
      <c r="F940" s="3">
        <v>725000</v>
      </c>
      <c r="G940">
        <f t="shared" si="46"/>
        <v>-1.5638754437304381</v>
      </c>
    </row>
    <row r="941" spans="1:7">
      <c r="A941" s="3">
        <v>4989262</v>
      </c>
      <c r="D941">
        <f t="shared" si="45"/>
        <v>0.16331519547126871</v>
      </c>
      <c r="E941">
        <f t="shared" si="47"/>
        <v>941</v>
      </c>
      <c r="F941" s="3">
        <v>726000</v>
      </c>
      <c r="G941">
        <f t="shared" si="46"/>
        <v>-1.5652984364589255</v>
      </c>
    </row>
    <row r="942" spans="1:7">
      <c r="A942" s="3">
        <v>300000</v>
      </c>
      <c r="D942">
        <f t="shared" si="45"/>
        <v>0.16484108009318491</v>
      </c>
      <c r="E942">
        <f t="shared" si="47"/>
        <v>942</v>
      </c>
      <c r="F942" s="3">
        <v>729916</v>
      </c>
      <c r="G942">
        <f t="shared" si="46"/>
        <v>-1.5660884602855325</v>
      </c>
    </row>
    <row r="943" spans="1:7">
      <c r="A943" s="3">
        <v>309554</v>
      </c>
      <c r="D943">
        <f t="shared" si="45"/>
        <v>0.16636734861531127</v>
      </c>
      <c r="E943">
        <f t="shared" si="47"/>
        <v>943</v>
      </c>
      <c r="F943" s="3">
        <v>733195</v>
      </c>
      <c r="G943">
        <f t="shared" si="46"/>
        <v>-1.5664869361880061</v>
      </c>
    </row>
    <row r="944" spans="1:7">
      <c r="A944" s="3">
        <v>2046674</v>
      </c>
      <c r="D944">
        <f t="shared" si="45"/>
        <v>0.16789400478810546</v>
      </c>
      <c r="E944">
        <f t="shared" si="47"/>
        <v>944</v>
      </c>
      <c r="F944" s="3">
        <v>733793</v>
      </c>
      <c r="G944">
        <f t="shared" si="46"/>
        <v>-1.5677289727542283</v>
      </c>
    </row>
    <row r="945" spans="1:7">
      <c r="A945" s="3">
        <v>2899727</v>
      </c>
      <c r="D945">
        <f t="shared" si="45"/>
        <v>0.16942105236849697</v>
      </c>
      <c r="E945">
        <f t="shared" si="47"/>
        <v>945</v>
      </c>
      <c r="F945" s="3">
        <v>742223</v>
      </c>
      <c r="G945">
        <f t="shared" si="46"/>
        <v>-1.5675606494912411</v>
      </c>
    </row>
    <row r="946" spans="1:7">
      <c r="A946" s="3">
        <v>1600000</v>
      </c>
      <c r="D946">
        <f t="shared" si="45"/>
        <v>0.17094849511995749</v>
      </c>
      <c r="E946">
        <f t="shared" si="47"/>
        <v>946</v>
      </c>
      <c r="F946" s="3">
        <v>742996</v>
      </c>
      <c r="G946">
        <f t="shared" si="46"/>
        <v>-1.568439588234362</v>
      </c>
    </row>
    <row r="947" spans="1:7">
      <c r="A947" s="3">
        <v>2605527</v>
      </c>
      <c r="D947">
        <f t="shared" si="45"/>
        <v>0.17247633681256919</v>
      </c>
      <c r="E947">
        <f t="shared" si="47"/>
        <v>947</v>
      </c>
      <c r="F947" s="3">
        <v>743331</v>
      </c>
      <c r="G947">
        <f t="shared" si="46"/>
        <v>-1.5698902802770049</v>
      </c>
    </row>
    <row r="948" spans="1:7">
      <c r="A948" s="3">
        <v>2025892</v>
      </c>
      <c r="D948">
        <f t="shared" si="45"/>
        <v>0.17400458122309548</v>
      </c>
      <c r="E948">
        <f t="shared" si="47"/>
        <v>948</v>
      </c>
      <c r="F948" s="3">
        <v>743550</v>
      </c>
      <c r="G948">
        <f t="shared" si="46"/>
        <v>-1.57096659526784</v>
      </c>
    </row>
    <row r="949" spans="1:7">
      <c r="A949" s="3">
        <v>500000</v>
      </c>
      <c r="D949">
        <f t="shared" si="45"/>
        <v>0.17553323213504879</v>
      </c>
      <c r="E949">
        <f t="shared" si="47"/>
        <v>949</v>
      </c>
      <c r="F949" s="3">
        <v>744703</v>
      </c>
      <c r="G949">
        <f t="shared" si="46"/>
        <v>-1.5719853342917645</v>
      </c>
    </row>
    <row r="950" spans="1:7">
      <c r="A950" s="3">
        <v>3179363</v>
      </c>
      <c r="D950">
        <f t="shared" si="45"/>
        <v>0.17706229333876197</v>
      </c>
      <c r="E950">
        <f t="shared" si="47"/>
        <v>950</v>
      </c>
      <c r="F950" s="3">
        <v>744844</v>
      </c>
      <c r="G950">
        <f t="shared" si="46"/>
        <v>-1.5732002094101847</v>
      </c>
    </row>
    <row r="951" spans="1:7">
      <c r="A951" s="3">
        <v>496776</v>
      </c>
      <c r="D951">
        <f t="shared" si="45"/>
        <v>0.17859176863145879</v>
      </c>
      <c r="E951">
        <f t="shared" si="47"/>
        <v>951</v>
      </c>
      <c r="F951" s="3">
        <v>750000</v>
      </c>
      <c r="G951">
        <f t="shared" si="46"/>
        <v>-1.5737798126322828</v>
      </c>
    </row>
    <row r="952" spans="1:7">
      <c r="A952" s="3">
        <v>1612877</v>
      </c>
      <c r="D952">
        <f t="shared" si="45"/>
        <v>0.18012166181732359</v>
      </c>
      <c r="E952">
        <f t="shared" si="47"/>
        <v>952</v>
      </c>
      <c r="F952" s="3">
        <v>750000</v>
      </c>
      <c r="G952">
        <f t="shared" si="46"/>
        <v>-1.5751597441260594</v>
      </c>
    </row>
    <row r="953" spans="1:7">
      <c r="A953" s="3">
        <v>550000</v>
      </c>
      <c r="D953">
        <f t="shared" si="45"/>
        <v>0.18165197670757277</v>
      </c>
      <c r="E953">
        <f t="shared" si="47"/>
        <v>953</v>
      </c>
      <c r="F953" s="3">
        <v>750000</v>
      </c>
      <c r="G953">
        <f t="shared" si="46"/>
        <v>-1.576815193147737</v>
      </c>
    </row>
    <row r="954" spans="1:7">
      <c r="A954" s="3">
        <v>328000</v>
      </c>
      <c r="D954">
        <f t="shared" si="45"/>
        <v>0.18318271712052611</v>
      </c>
      <c r="E954">
        <f t="shared" si="47"/>
        <v>954</v>
      </c>
      <c r="F954" s="3">
        <v>750000</v>
      </c>
      <c r="G954">
        <f t="shared" si="46"/>
        <v>-1.5784706421694141</v>
      </c>
    </row>
    <row r="955" spans="1:7">
      <c r="A955" s="3">
        <v>490021</v>
      </c>
      <c r="D955">
        <f t="shared" si="45"/>
        <v>0.18471388688167897</v>
      </c>
      <c r="E955">
        <f t="shared" si="47"/>
        <v>955</v>
      </c>
      <c r="F955" s="3">
        <v>750000</v>
      </c>
      <c r="G955">
        <f t="shared" si="46"/>
        <v>-1.5799186474467857</v>
      </c>
    </row>
    <row r="956" spans="1:7">
      <c r="A956" s="3">
        <v>910000</v>
      </c>
      <c r="D956">
        <f t="shared" si="45"/>
        <v>0.18624548982377268</v>
      </c>
      <c r="E956">
        <f t="shared" si="47"/>
        <v>956</v>
      </c>
      <c r="F956" s="3">
        <v>750000</v>
      </c>
      <c r="G956">
        <f t="shared" si="46"/>
        <v>-1.5811769840034846</v>
      </c>
    </row>
    <row r="957" spans="1:7">
      <c r="A957" s="3">
        <v>200000</v>
      </c>
      <c r="D957">
        <f t="shared" si="45"/>
        <v>0.1877775297868681</v>
      </c>
      <c r="E957">
        <f t="shared" si="47"/>
        <v>957</v>
      </c>
      <c r="F957" s="3">
        <v>750000</v>
      </c>
      <c r="G957">
        <f t="shared" si="46"/>
        <v>-1.5827445519035355</v>
      </c>
    </row>
    <row r="958" spans="1:7">
      <c r="A958" s="3">
        <v>6550516</v>
      </c>
      <c r="D958">
        <f t="shared" si="45"/>
        <v>0.1893100106184174</v>
      </c>
      <c r="E958">
        <f t="shared" si="47"/>
        <v>958</v>
      </c>
      <c r="F958" s="3">
        <v>750000</v>
      </c>
      <c r="G958">
        <f t="shared" si="46"/>
        <v>-1.5840798075618525</v>
      </c>
    </row>
    <row r="959" spans="1:7">
      <c r="A959" s="3">
        <v>144917</v>
      </c>
      <c r="D959">
        <f t="shared" si="45"/>
        <v>0.19084293617333831</v>
      </c>
      <c r="E959">
        <f t="shared" si="47"/>
        <v>959</v>
      </c>
      <c r="F959" s="3">
        <v>750000</v>
      </c>
      <c r="G959">
        <f t="shared" si="46"/>
        <v>-1.5857092307015468</v>
      </c>
    </row>
    <row r="960" spans="1:7">
      <c r="A960" s="3">
        <v>105000</v>
      </c>
      <c r="D960">
        <f t="shared" si="45"/>
        <v>0.19237631031408528</v>
      </c>
      <c r="E960">
        <f t="shared" si="47"/>
        <v>960</v>
      </c>
      <c r="F960" s="3">
        <v>750000</v>
      </c>
      <c r="G960">
        <f t="shared" si="46"/>
        <v>-1.5857241752085725</v>
      </c>
    </row>
    <row r="961" spans="1:7">
      <c r="A961" s="3">
        <v>725000</v>
      </c>
      <c r="D961">
        <f t="shared" ref="D961:D1024" si="48">NORMSINV((E961-0.5)/C$12)</f>
        <v>0.19391013691072445</v>
      </c>
      <c r="E961">
        <f t="shared" si="47"/>
        <v>961</v>
      </c>
      <c r="F961" s="3">
        <v>750000</v>
      </c>
      <c r="G961">
        <f t="shared" ref="G961:G1024" si="49">IF(ISERROR((2*E961 -1)/C$12*(LN(NORMDIST(F961,C$6,C$8,TRUE))+LN(1-NORMDIST(INDEX(F:F,C$12-E961+1,,1),C$6,C$8,TRUE)))),"",(2*E961 -1)/C$12*(LN(NORMDIST(F961,C$6,C$8,TRUE))+LN(1-NORMDIST(INDEX(F:F,C$12-E961+1,,1),C$6,C$8,TRUE))))</f>
        <v>-1.5866396549557615</v>
      </c>
    </row>
    <row r="962" spans="1:7">
      <c r="A962" s="3">
        <v>4079157</v>
      </c>
      <c r="D962">
        <f t="shared" si="48"/>
        <v>0.19544441984100813</v>
      </c>
      <c r="E962">
        <f t="shared" ref="E962:E1025" si="50">E961+1</f>
        <v>962</v>
      </c>
      <c r="F962" s="3">
        <v>750000</v>
      </c>
      <c r="G962">
        <f t="shared" si="49"/>
        <v>-1.5882894633729379</v>
      </c>
    </row>
    <row r="963" spans="1:7">
      <c r="A963" s="3">
        <v>450000</v>
      </c>
      <c r="D963">
        <f t="shared" si="48"/>
        <v>0.19697916299044713</v>
      </c>
      <c r="E963">
        <f t="shared" si="50"/>
        <v>963</v>
      </c>
      <c r="F963" s="3">
        <v>750000</v>
      </c>
      <c r="G963">
        <f t="shared" si="49"/>
        <v>-1.5898905263033163</v>
      </c>
    </row>
    <row r="964" spans="1:7">
      <c r="A964" s="3">
        <v>750000</v>
      </c>
      <c r="D964">
        <f t="shared" si="48"/>
        <v>0.19851437025238713</v>
      </c>
      <c r="E964">
        <f t="shared" si="50"/>
        <v>964</v>
      </c>
      <c r="F964" s="3">
        <v>750000</v>
      </c>
      <c r="G964">
        <f t="shared" si="49"/>
        <v>-1.5915423606163588</v>
      </c>
    </row>
    <row r="965" spans="1:7">
      <c r="A965" s="3">
        <v>300000</v>
      </c>
      <c r="D965">
        <f t="shared" si="48"/>
        <v>0.20005004552808267</v>
      </c>
      <c r="E965">
        <f t="shared" si="50"/>
        <v>965</v>
      </c>
      <c r="F965" s="3">
        <v>750584</v>
      </c>
      <c r="G965">
        <f t="shared" si="49"/>
        <v>-1.5930704291908164</v>
      </c>
    </row>
    <row r="966" spans="1:7">
      <c r="A966" s="3">
        <v>150000</v>
      </c>
      <c r="D966">
        <f t="shared" si="48"/>
        <v>0.20158619272677358</v>
      </c>
      <c r="E966">
        <f t="shared" si="50"/>
        <v>966</v>
      </c>
      <c r="F966" s="3">
        <v>750772</v>
      </c>
      <c r="G966">
        <f t="shared" si="49"/>
        <v>-1.5946822536252945</v>
      </c>
    </row>
    <row r="967" spans="1:7">
      <c r="A967" s="3">
        <v>588559</v>
      </c>
      <c r="D967">
        <f t="shared" si="48"/>
        <v>0.20312281576575944</v>
      </c>
      <c r="E967">
        <f t="shared" si="50"/>
        <v>967</v>
      </c>
      <c r="F967" s="3">
        <v>753624</v>
      </c>
      <c r="G967">
        <f t="shared" si="49"/>
        <v>-1.595728408333605</v>
      </c>
    </row>
    <row r="968" spans="1:7">
      <c r="A968" s="3">
        <v>4000000</v>
      </c>
      <c r="D968">
        <f t="shared" si="48"/>
        <v>0.20465991857047597</v>
      </c>
      <c r="E968">
        <f t="shared" si="50"/>
        <v>968</v>
      </c>
      <c r="F968" s="3">
        <v>758910</v>
      </c>
      <c r="G968">
        <f t="shared" si="49"/>
        <v>-1.5962566487048218</v>
      </c>
    </row>
    <row r="969" spans="1:7">
      <c r="A969" s="3">
        <v>6080340</v>
      </c>
      <c r="D969">
        <f t="shared" si="48"/>
        <v>0.20619750507457257</v>
      </c>
      <c r="E969">
        <f t="shared" si="50"/>
        <v>969</v>
      </c>
      <c r="F969" s="3">
        <v>760000</v>
      </c>
      <c r="G969">
        <f t="shared" si="49"/>
        <v>-1.5976748635476781</v>
      </c>
    </row>
    <row r="970" spans="1:7">
      <c r="A970" s="3">
        <v>90000</v>
      </c>
      <c r="D970">
        <f t="shared" si="48"/>
        <v>0.20773557921998767</v>
      </c>
      <c r="E970">
        <f t="shared" si="50"/>
        <v>970</v>
      </c>
      <c r="F970" s="3">
        <v>762476</v>
      </c>
      <c r="G970">
        <f t="shared" si="49"/>
        <v>-1.5987978538050971</v>
      </c>
    </row>
    <row r="971" spans="1:7">
      <c r="A971" s="3">
        <v>300000</v>
      </c>
      <c r="D971">
        <f t="shared" si="48"/>
        <v>0.20927414495702665</v>
      </c>
      <c r="E971">
        <f t="shared" si="50"/>
        <v>971</v>
      </c>
      <c r="F971" s="3">
        <v>768112</v>
      </c>
      <c r="G971">
        <f t="shared" si="49"/>
        <v>-1.5992476077560553</v>
      </c>
    </row>
    <row r="972" spans="1:7">
      <c r="A972" s="3">
        <v>1800000</v>
      </c>
      <c r="D972">
        <f t="shared" si="48"/>
        <v>0.21081320624443919</v>
      </c>
      <c r="E972">
        <f t="shared" si="50"/>
        <v>972</v>
      </c>
      <c r="F972" s="3">
        <v>768794</v>
      </c>
      <c r="G972">
        <f t="shared" si="49"/>
        <v>-1.600750252088776</v>
      </c>
    </row>
    <row r="973" spans="1:7">
      <c r="A973" s="3">
        <v>475000</v>
      </c>
      <c r="D973">
        <f t="shared" si="48"/>
        <v>0.21235276704949829</v>
      </c>
      <c r="E973">
        <f t="shared" si="50"/>
        <v>973</v>
      </c>
      <c r="F973" s="3">
        <v>775000</v>
      </c>
      <c r="G973">
        <f t="shared" si="49"/>
        <v>-1.6010758229657882</v>
      </c>
    </row>
    <row r="974" spans="1:7">
      <c r="A974" s="3">
        <v>3999127</v>
      </c>
      <c r="D974">
        <f t="shared" si="48"/>
        <v>0.21389283134807674</v>
      </c>
      <c r="E974">
        <f t="shared" si="50"/>
        <v>974</v>
      </c>
      <c r="F974" s="3">
        <v>785194</v>
      </c>
      <c r="G974">
        <f t="shared" si="49"/>
        <v>-1.6005506791475375</v>
      </c>
    </row>
    <row r="975" spans="1:7">
      <c r="A975" s="3">
        <v>3000000</v>
      </c>
      <c r="D975">
        <f t="shared" si="48"/>
        <v>0.21543340312472753</v>
      </c>
      <c r="E975">
        <f t="shared" si="50"/>
        <v>975</v>
      </c>
      <c r="F975" s="3">
        <v>791000</v>
      </c>
      <c r="G975">
        <f t="shared" si="49"/>
        <v>-1.6009581367700814</v>
      </c>
    </row>
    <row r="976" spans="1:7">
      <c r="A976" s="3">
        <v>1752700</v>
      </c>
      <c r="D976">
        <f t="shared" si="48"/>
        <v>0.21697448637276184</v>
      </c>
      <c r="E976">
        <f t="shared" si="50"/>
        <v>976</v>
      </c>
      <c r="F976" s="3">
        <v>792216</v>
      </c>
      <c r="G976">
        <f t="shared" si="49"/>
        <v>-1.6023418444578192</v>
      </c>
    </row>
    <row r="977" spans="1:7">
      <c r="A977" s="3">
        <v>302425</v>
      </c>
      <c r="D977">
        <f t="shared" si="48"/>
        <v>0.21851608509433038</v>
      </c>
      <c r="E977">
        <f t="shared" si="50"/>
        <v>977</v>
      </c>
      <c r="F977" s="3">
        <v>797170</v>
      </c>
      <c r="G977">
        <f t="shared" si="49"/>
        <v>-1.6029235428535746</v>
      </c>
    </row>
    <row r="978" spans="1:7">
      <c r="A978" s="3">
        <v>1300000</v>
      </c>
      <c r="D978">
        <f t="shared" si="48"/>
        <v>0.22005820330050091</v>
      </c>
      <c r="E978">
        <f t="shared" si="50"/>
        <v>978</v>
      </c>
      <c r="F978" s="3">
        <v>798160</v>
      </c>
      <c r="G978">
        <f t="shared" si="49"/>
        <v>-1.6043516928549426</v>
      </c>
    </row>
    <row r="979" spans="1:7">
      <c r="A979" s="3">
        <v>3500000</v>
      </c>
      <c r="D979">
        <f t="shared" si="48"/>
        <v>0.22160084501134047</v>
      </c>
      <c r="E979">
        <f t="shared" si="50"/>
        <v>979</v>
      </c>
      <c r="F979" s="3">
        <v>798408</v>
      </c>
      <c r="G979">
        <f t="shared" si="49"/>
        <v>-1.6059222219894052</v>
      </c>
    </row>
    <row r="980" spans="1:7">
      <c r="A980" s="3">
        <v>742223</v>
      </c>
      <c r="D980">
        <f t="shared" si="48"/>
        <v>0.2231440142559962</v>
      </c>
      <c r="E980">
        <f t="shared" si="50"/>
        <v>980</v>
      </c>
      <c r="F980" s="3">
        <v>799221</v>
      </c>
      <c r="G980">
        <f t="shared" si="49"/>
        <v>-1.6073393318420819</v>
      </c>
    </row>
    <row r="981" spans="1:7">
      <c r="A981" s="3">
        <v>1229730</v>
      </c>
      <c r="D981">
        <f t="shared" si="48"/>
        <v>0.22468771507277532</v>
      </c>
      <c r="E981">
        <f t="shared" si="50"/>
        <v>981</v>
      </c>
      <c r="F981" s="3">
        <v>799673</v>
      </c>
      <c r="G981">
        <f t="shared" si="49"/>
        <v>-1.6087751180112806</v>
      </c>
    </row>
    <row r="982" spans="1:7">
      <c r="A982" s="3">
        <v>546864</v>
      </c>
      <c r="D982">
        <f t="shared" si="48"/>
        <v>0.22623195150922784</v>
      </c>
      <c r="E982">
        <f t="shared" si="50"/>
        <v>982</v>
      </c>
      <c r="F982" s="3">
        <v>799759</v>
      </c>
      <c r="G982">
        <f t="shared" si="49"/>
        <v>-1.610373402561984</v>
      </c>
    </row>
    <row r="983" spans="1:7">
      <c r="A983" s="3">
        <v>513219</v>
      </c>
      <c r="D983">
        <f t="shared" si="48"/>
        <v>0.22777672762222823</v>
      </c>
      <c r="E983">
        <f t="shared" si="50"/>
        <v>983</v>
      </c>
      <c r="F983" s="3">
        <v>799825</v>
      </c>
      <c r="G983">
        <f t="shared" si="49"/>
        <v>-1.6118662180849346</v>
      </c>
    </row>
    <row r="984" spans="1:7">
      <c r="A984" s="3">
        <v>850000</v>
      </c>
      <c r="D984">
        <f t="shared" si="48"/>
        <v>0.22932204747805882</v>
      </c>
      <c r="E984">
        <f t="shared" si="50"/>
        <v>984</v>
      </c>
      <c r="F984" s="3">
        <v>800000</v>
      </c>
      <c r="G984">
        <f t="shared" si="49"/>
        <v>-1.6133906685419179</v>
      </c>
    </row>
    <row r="985" spans="1:7">
      <c r="A985" s="3">
        <v>506504</v>
      </c>
      <c r="D985">
        <f t="shared" si="48"/>
        <v>0.2308679151524913</v>
      </c>
      <c r="E985">
        <f t="shared" si="50"/>
        <v>985</v>
      </c>
      <c r="F985" s="3">
        <v>800000</v>
      </c>
      <c r="G985">
        <f t="shared" si="49"/>
        <v>-1.6149212580410879</v>
      </c>
    </row>
    <row r="986" spans="1:7">
      <c r="A986" s="3">
        <v>920000</v>
      </c>
      <c r="D986">
        <f t="shared" si="48"/>
        <v>0.23241433473087111</v>
      </c>
      <c r="E986">
        <f t="shared" si="50"/>
        <v>986</v>
      </c>
      <c r="F986" s="3">
        <v>800000</v>
      </c>
      <c r="G986">
        <f t="shared" si="49"/>
        <v>-1.6165145763328828</v>
      </c>
    </row>
    <row r="987" spans="1:7">
      <c r="A987" s="3">
        <v>1181375</v>
      </c>
      <c r="D987">
        <f t="shared" si="48"/>
        <v>0.23396131030820191</v>
      </c>
      <c r="E987">
        <f t="shared" si="50"/>
        <v>987</v>
      </c>
      <c r="F987" s="3">
        <v>800000</v>
      </c>
      <c r="G987">
        <f t="shared" si="49"/>
        <v>-1.618141364496344</v>
      </c>
    </row>
    <row r="988" spans="1:7">
      <c r="A988" s="3">
        <v>1000000</v>
      </c>
      <c r="D988">
        <f t="shared" si="48"/>
        <v>0.2355088459892283</v>
      </c>
      <c r="E988">
        <f t="shared" si="50"/>
        <v>988</v>
      </c>
      <c r="F988" s="3">
        <v>800000</v>
      </c>
      <c r="G988">
        <f t="shared" si="49"/>
        <v>-1.6191061437836565</v>
      </c>
    </row>
    <row r="989" spans="1:7">
      <c r="A989" s="3">
        <v>150000</v>
      </c>
      <c r="D989">
        <f t="shared" si="48"/>
        <v>0.23705694588852202</v>
      </c>
      <c r="E989">
        <f t="shared" si="50"/>
        <v>989</v>
      </c>
      <c r="F989" s="3">
        <v>800000</v>
      </c>
      <c r="G989">
        <f t="shared" si="49"/>
        <v>-1.6201011369681177</v>
      </c>
    </row>
    <row r="990" spans="1:7">
      <c r="A990" s="3">
        <v>600000</v>
      </c>
      <c r="D990">
        <f t="shared" si="48"/>
        <v>0.23860561413056633</v>
      </c>
      <c r="E990">
        <f t="shared" si="50"/>
        <v>990</v>
      </c>
      <c r="F990" s="3">
        <v>800000</v>
      </c>
      <c r="G990">
        <f t="shared" si="49"/>
        <v>-1.6216319995949051</v>
      </c>
    </row>
    <row r="991" spans="1:7">
      <c r="A991" s="3">
        <v>60614</v>
      </c>
      <c r="D991">
        <f t="shared" si="48"/>
        <v>0.24015485484984297</v>
      </c>
      <c r="E991">
        <f t="shared" si="50"/>
        <v>991</v>
      </c>
      <c r="F991" s="3">
        <v>800000</v>
      </c>
      <c r="G991">
        <f t="shared" si="49"/>
        <v>-1.6229379331223583</v>
      </c>
    </row>
    <row r="992" spans="1:7">
      <c r="A992" s="3">
        <v>1894228</v>
      </c>
      <c r="D992">
        <f t="shared" si="48"/>
        <v>0.2417046721909169</v>
      </c>
      <c r="E992">
        <f t="shared" si="50"/>
        <v>992</v>
      </c>
      <c r="F992" s="3">
        <v>801808</v>
      </c>
      <c r="G992">
        <f t="shared" si="49"/>
        <v>-1.6234774961235365</v>
      </c>
    </row>
    <row r="993" spans="1:7">
      <c r="A993" s="3">
        <v>3595070</v>
      </c>
      <c r="D993">
        <f t="shared" si="48"/>
        <v>0.24325507030852372</v>
      </c>
      <c r="E993">
        <f t="shared" si="50"/>
        <v>993</v>
      </c>
      <c r="F993" s="3">
        <v>809467</v>
      </c>
      <c r="G993">
        <f t="shared" si="49"/>
        <v>-1.6233880229246014</v>
      </c>
    </row>
    <row r="994" spans="1:7">
      <c r="A994" s="3">
        <v>1175000</v>
      </c>
      <c r="D994">
        <f t="shared" si="48"/>
        <v>0.24480605336765676</v>
      </c>
      <c r="E994">
        <f t="shared" si="50"/>
        <v>994</v>
      </c>
      <c r="F994" s="3">
        <v>818471</v>
      </c>
      <c r="G994">
        <f t="shared" si="49"/>
        <v>-1.6230231331628309</v>
      </c>
    </row>
    <row r="995" spans="1:7">
      <c r="A995" s="3">
        <v>297045</v>
      </c>
      <c r="D995">
        <f t="shared" si="48"/>
        <v>0.24635762554365556</v>
      </c>
      <c r="E995">
        <f t="shared" si="50"/>
        <v>995</v>
      </c>
      <c r="F995" s="3">
        <v>820465</v>
      </c>
      <c r="G995">
        <f t="shared" si="49"/>
        <v>-1.6238514764456979</v>
      </c>
    </row>
    <row r="996" spans="1:7">
      <c r="A996" s="3">
        <v>599947</v>
      </c>
      <c r="D996">
        <f t="shared" si="48"/>
        <v>0.24790979102229244</v>
      </c>
      <c r="E996">
        <f t="shared" si="50"/>
        <v>996</v>
      </c>
      <c r="F996" s="3">
        <v>828653</v>
      </c>
      <c r="G996">
        <f t="shared" si="49"/>
        <v>-1.6237074927492403</v>
      </c>
    </row>
    <row r="997" spans="1:7">
      <c r="A997" s="3">
        <v>4850460</v>
      </c>
      <c r="D997">
        <f t="shared" si="48"/>
        <v>0.24946255399986214</v>
      </c>
      <c r="E997">
        <f t="shared" si="50"/>
        <v>997</v>
      </c>
      <c r="F997" s="3">
        <v>831395</v>
      </c>
      <c r="G997">
        <f t="shared" si="49"/>
        <v>-1.6241636290831321</v>
      </c>
    </row>
    <row r="998" spans="1:7">
      <c r="A998" s="3">
        <v>801808</v>
      </c>
      <c r="D998">
        <f t="shared" si="48"/>
        <v>0.25101591868327155</v>
      </c>
      <c r="E998">
        <f t="shared" si="50"/>
        <v>998</v>
      </c>
      <c r="F998" s="3">
        <v>832969</v>
      </c>
      <c r="G998">
        <f t="shared" si="49"/>
        <v>-1.6252641928871017</v>
      </c>
    </row>
    <row r="999" spans="1:7">
      <c r="A999" s="3">
        <v>3264920</v>
      </c>
      <c r="D999">
        <f t="shared" si="48"/>
        <v>0.25256988929012825</v>
      </c>
      <c r="E999">
        <f t="shared" si="50"/>
        <v>999</v>
      </c>
      <c r="F999" s="3">
        <v>837355</v>
      </c>
      <c r="G999">
        <f t="shared" si="49"/>
        <v>-1.6258533517525506</v>
      </c>
    </row>
    <row r="1000" spans="1:7">
      <c r="A1000" s="3">
        <v>8003846</v>
      </c>
      <c r="D1000">
        <f t="shared" si="48"/>
        <v>0.2541244700488311</v>
      </c>
      <c r="E1000">
        <f t="shared" si="50"/>
        <v>1000</v>
      </c>
      <c r="F1000" s="3">
        <v>840000</v>
      </c>
      <c r="G1000">
        <f t="shared" si="49"/>
        <v>-1.6263344681956877</v>
      </c>
    </row>
    <row r="1001" spans="1:7">
      <c r="A1001" s="3">
        <v>11437987</v>
      </c>
      <c r="D1001">
        <f t="shared" si="48"/>
        <v>0.25567966519866114</v>
      </c>
      <c r="E1001">
        <f t="shared" si="50"/>
        <v>1001</v>
      </c>
      <c r="F1001" s="3">
        <v>840000</v>
      </c>
      <c r="G1001">
        <f t="shared" si="49"/>
        <v>-1.6275209130372676</v>
      </c>
    </row>
    <row r="1002" spans="1:7">
      <c r="A1002" s="3">
        <v>2849411</v>
      </c>
      <c r="D1002">
        <f t="shared" si="48"/>
        <v>0.25723547898987359</v>
      </c>
      <c r="E1002">
        <f t="shared" si="50"/>
        <v>1002</v>
      </c>
      <c r="F1002" s="3">
        <v>840000</v>
      </c>
      <c r="G1002">
        <f t="shared" si="49"/>
        <v>-1.6287154669154469</v>
      </c>
    </row>
    <row r="1003" spans="1:7">
      <c r="A1003" s="3">
        <v>900000</v>
      </c>
      <c r="D1003">
        <f t="shared" si="48"/>
        <v>0.25879191568378795</v>
      </c>
      <c r="E1003">
        <f t="shared" si="50"/>
        <v>1003</v>
      </c>
      <c r="F1003" s="3">
        <v>850000</v>
      </c>
      <c r="G1003">
        <f t="shared" si="49"/>
        <v>-1.6277573008583486</v>
      </c>
    </row>
    <row r="1004" spans="1:7">
      <c r="A1004" s="3">
        <v>1475261</v>
      </c>
      <c r="D1004">
        <f t="shared" si="48"/>
        <v>0.26034897955288133</v>
      </c>
      <c r="E1004">
        <f t="shared" si="50"/>
        <v>1004</v>
      </c>
      <c r="F1004" s="3">
        <v>850000</v>
      </c>
      <c r="G1004">
        <f t="shared" si="49"/>
        <v>-1.6292956737983375</v>
      </c>
    </row>
    <row r="1005" spans="1:7">
      <c r="A1005" s="3">
        <v>1640410</v>
      </c>
      <c r="D1005">
        <f t="shared" si="48"/>
        <v>0.26190667488088215</v>
      </c>
      <c r="E1005">
        <f t="shared" si="50"/>
        <v>1005</v>
      </c>
      <c r="F1005" s="3">
        <v>850000</v>
      </c>
      <c r="G1005">
        <f t="shared" si="49"/>
        <v>-1.630852144093353</v>
      </c>
    </row>
    <row r="1006" spans="1:7">
      <c r="A1006" s="3">
        <v>285368</v>
      </c>
      <c r="D1006">
        <f t="shared" si="48"/>
        <v>0.26346500596286171</v>
      </c>
      <c r="E1006">
        <f t="shared" si="50"/>
        <v>1006</v>
      </c>
      <c r="F1006" s="3">
        <v>850000</v>
      </c>
      <c r="G1006">
        <f t="shared" si="49"/>
        <v>-1.6323294891092708</v>
      </c>
    </row>
    <row r="1007" spans="1:7">
      <c r="A1007" s="3">
        <v>487475</v>
      </c>
      <c r="D1007">
        <f t="shared" si="48"/>
        <v>0.26502397710532954</v>
      </c>
      <c r="E1007">
        <f t="shared" si="50"/>
        <v>1007</v>
      </c>
      <c r="F1007" s="3">
        <v>855766</v>
      </c>
      <c r="G1007">
        <f t="shared" si="49"/>
        <v>-1.6321597078948877</v>
      </c>
    </row>
    <row r="1008" spans="1:7">
      <c r="A1008" s="3">
        <v>4500000</v>
      </c>
      <c r="D1008">
        <f t="shared" si="48"/>
        <v>0.26658359262632736</v>
      </c>
      <c r="E1008">
        <f t="shared" si="50"/>
        <v>1008</v>
      </c>
      <c r="F1008" s="3">
        <v>871202</v>
      </c>
      <c r="G1008">
        <f t="shared" si="49"/>
        <v>-1.6304157759081621</v>
      </c>
    </row>
    <row r="1009" spans="1:7">
      <c r="A1009" s="3">
        <v>3000000</v>
      </c>
      <c r="D1009">
        <f t="shared" si="48"/>
        <v>0.26814385685552505</v>
      </c>
      <c r="E1009">
        <f t="shared" si="50"/>
        <v>1009</v>
      </c>
      <c r="F1009" s="3">
        <v>871845</v>
      </c>
      <c r="G1009">
        <f t="shared" si="49"/>
        <v>-1.6318596458237304</v>
      </c>
    </row>
    <row r="1010" spans="1:7">
      <c r="A1010" s="3">
        <v>3120000</v>
      </c>
      <c r="D1010">
        <f t="shared" si="48"/>
        <v>0.26970477413431493</v>
      </c>
      <c r="E1010">
        <f t="shared" si="50"/>
        <v>1010</v>
      </c>
      <c r="F1010" s="3">
        <v>879000</v>
      </c>
      <c r="G1010">
        <f t="shared" si="49"/>
        <v>-1.6319182601974747</v>
      </c>
    </row>
    <row r="1011" spans="1:7">
      <c r="A1011" s="3">
        <v>686784</v>
      </c>
      <c r="D1011">
        <f t="shared" si="48"/>
        <v>0.271266348815909</v>
      </c>
      <c r="E1011">
        <f t="shared" si="50"/>
        <v>1011</v>
      </c>
      <c r="F1011" s="3">
        <v>879810</v>
      </c>
      <c r="G1011">
        <f t="shared" si="49"/>
        <v>-1.6333581992335093</v>
      </c>
    </row>
    <row r="1012" spans="1:7">
      <c r="A1012" s="3">
        <v>2374065</v>
      </c>
      <c r="D1012">
        <f t="shared" si="48"/>
        <v>0.27282858526543541</v>
      </c>
      <c r="E1012">
        <f t="shared" si="50"/>
        <v>1012</v>
      </c>
      <c r="F1012" s="3">
        <v>881000</v>
      </c>
      <c r="G1012">
        <f t="shared" si="49"/>
        <v>-1.6347148836612788</v>
      </c>
    </row>
    <row r="1013" spans="1:7">
      <c r="A1013" s="3">
        <v>442884</v>
      </c>
      <c r="D1013">
        <f t="shared" si="48"/>
        <v>0.27439148786003692</v>
      </c>
      <c r="E1013">
        <f t="shared" si="50"/>
        <v>1013</v>
      </c>
      <c r="F1013" s="3">
        <v>883200</v>
      </c>
      <c r="G1013">
        <f t="shared" si="49"/>
        <v>-1.6358505324254313</v>
      </c>
    </row>
    <row r="1014" spans="1:7">
      <c r="A1014" s="3">
        <v>391089</v>
      </c>
      <c r="D1014">
        <f t="shared" si="48"/>
        <v>0.27595506098896716</v>
      </c>
      <c r="E1014">
        <f t="shared" si="50"/>
        <v>1014</v>
      </c>
      <c r="F1014" s="3">
        <v>884417</v>
      </c>
      <c r="G1014">
        <f t="shared" si="49"/>
        <v>-1.6372001957090316</v>
      </c>
    </row>
    <row r="1015" spans="1:7">
      <c r="A1015" s="3">
        <v>997614</v>
      </c>
      <c r="D1015">
        <f t="shared" si="48"/>
        <v>0.27751930905369027</v>
      </c>
      <c r="E1015">
        <f t="shared" si="50"/>
        <v>1015</v>
      </c>
      <c r="F1015" s="3">
        <v>885000</v>
      </c>
      <c r="G1015">
        <f t="shared" si="49"/>
        <v>-1.6384397318267026</v>
      </c>
    </row>
    <row r="1016" spans="1:7">
      <c r="A1016" s="3">
        <v>850000</v>
      </c>
      <c r="D1016">
        <f t="shared" si="48"/>
        <v>0.27908423646798081</v>
      </c>
      <c r="E1016">
        <f t="shared" si="50"/>
        <v>1016</v>
      </c>
      <c r="F1016" s="3">
        <v>885130</v>
      </c>
      <c r="G1016">
        <f t="shared" si="49"/>
        <v>-1.6397876645395171</v>
      </c>
    </row>
    <row r="1017" spans="1:7">
      <c r="A1017" s="3">
        <v>1995651</v>
      </c>
      <c r="D1017">
        <f t="shared" si="48"/>
        <v>0.2806498476580222</v>
      </c>
      <c r="E1017">
        <f t="shared" si="50"/>
        <v>1017</v>
      </c>
      <c r="F1017" s="3">
        <v>886381</v>
      </c>
      <c r="G1017">
        <f t="shared" si="49"/>
        <v>-1.6409754561506469</v>
      </c>
    </row>
    <row r="1018" spans="1:7">
      <c r="A1018" s="3">
        <v>152900</v>
      </c>
      <c r="D1018">
        <f t="shared" si="48"/>
        <v>0.28221614706250825</v>
      </c>
      <c r="E1018">
        <f t="shared" si="50"/>
        <v>1018</v>
      </c>
      <c r="F1018" s="3">
        <v>888638</v>
      </c>
      <c r="G1018">
        <f t="shared" si="49"/>
        <v>-1.6420948091728691</v>
      </c>
    </row>
    <row r="1019" spans="1:7">
      <c r="A1019" s="3">
        <v>179482</v>
      </c>
      <c r="D1019">
        <f t="shared" si="48"/>
        <v>0.28378313913274361</v>
      </c>
      <c r="E1019">
        <f t="shared" si="50"/>
        <v>1019</v>
      </c>
      <c r="F1019" s="3">
        <v>892500</v>
      </c>
      <c r="G1019">
        <f t="shared" si="49"/>
        <v>-1.6424224153590463</v>
      </c>
    </row>
    <row r="1020" spans="1:7">
      <c r="A1020" s="3">
        <v>341000</v>
      </c>
      <c r="D1020">
        <f t="shared" si="48"/>
        <v>0.28535082833274666</v>
      </c>
      <c r="E1020">
        <f t="shared" si="50"/>
        <v>1020</v>
      </c>
      <c r="F1020" s="3">
        <v>899021</v>
      </c>
      <c r="G1020">
        <f t="shared" si="49"/>
        <v>-1.6423743073404646</v>
      </c>
    </row>
    <row r="1021" spans="1:7">
      <c r="A1021" s="3">
        <v>250000</v>
      </c>
      <c r="D1021">
        <f t="shared" si="48"/>
        <v>0.28691921913935037</v>
      </c>
      <c r="E1021">
        <f t="shared" si="50"/>
        <v>1021</v>
      </c>
      <c r="F1021" s="3">
        <v>899875</v>
      </c>
      <c r="G1021">
        <f t="shared" si="49"/>
        <v>-1.6432151619518842</v>
      </c>
    </row>
    <row r="1022" spans="1:7">
      <c r="A1022" s="3">
        <v>999698</v>
      </c>
      <c r="D1022">
        <f t="shared" si="48"/>
        <v>0.28848831604230596</v>
      </c>
      <c r="E1022">
        <f t="shared" si="50"/>
        <v>1022</v>
      </c>
      <c r="F1022" s="3">
        <v>900000</v>
      </c>
      <c r="G1022">
        <f t="shared" si="49"/>
        <v>-1.6444496606768064</v>
      </c>
    </row>
    <row r="1023" spans="1:7">
      <c r="A1023" s="3">
        <v>1511578</v>
      </c>
      <c r="D1023">
        <f t="shared" si="48"/>
        <v>0.29005812354438781</v>
      </c>
      <c r="E1023">
        <f t="shared" si="50"/>
        <v>1023</v>
      </c>
      <c r="F1023" s="3">
        <v>900000</v>
      </c>
      <c r="G1023">
        <f t="shared" si="49"/>
        <v>-1.6459851359421613</v>
      </c>
    </row>
    <row r="1024" spans="1:7">
      <c r="A1024" s="3">
        <v>450223</v>
      </c>
      <c r="D1024">
        <f t="shared" si="48"/>
        <v>0.29162864616149575</v>
      </c>
      <c r="E1024">
        <f t="shared" si="50"/>
        <v>1024</v>
      </c>
      <c r="F1024" s="3">
        <v>900000</v>
      </c>
      <c r="G1024">
        <f t="shared" si="49"/>
        <v>-1.647559875172409</v>
      </c>
    </row>
    <row r="1025" spans="1:7">
      <c r="A1025" s="3">
        <v>1719640</v>
      </c>
      <c r="D1025">
        <f t="shared" ref="D1025:D1088" si="51">NORMSINV((E1025-0.5)/C$12)</f>
        <v>0.29319988842276135</v>
      </c>
      <c r="E1025">
        <f t="shared" si="50"/>
        <v>1025</v>
      </c>
      <c r="F1025" s="3">
        <v>900000</v>
      </c>
      <c r="G1025">
        <f t="shared" ref="G1025:G1088" si="52">IF(ISERROR((2*E1025 -1)/C$12*(LN(NORMDIST(F1025,C$6,C$8,TRUE))+LN(1-NORMDIST(INDEX(F:F,C$12-E1025+1,,1),C$6,C$8,TRUE)))),"",(2*E1025 -1)/C$12*(LN(NORMDIST(F1025,C$6,C$8,TRUE))+LN(1-NORMDIST(INDEX(F:F,C$12-E1025+1,,1),C$6,C$8,TRUE))))</f>
        <v>-1.6488509174473942</v>
      </c>
    </row>
    <row r="1026" spans="1:7">
      <c r="A1026" s="3">
        <v>300000</v>
      </c>
      <c r="D1026">
        <f t="shared" si="51"/>
        <v>0.2947718548706531</v>
      </c>
      <c r="E1026">
        <f t="shared" ref="E1026:E1089" si="53">E1025+1</f>
        <v>1026</v>
      </c>
      <c r="F1026" s="3">
        <v>900000</v>
      </c>
      <c r="G1026">
        <f t="shared" si="52"/>
        <v>-1.6504360740764166</v>
      </c>
    </row>
    <row r="1027" spans="1:7">
      <c r="A1027" s="3">
        <v>308000</v>
      </c>
      <c r="D1027">
        <f t="shared" si="51"/>
        <v>0.29634455006108396</v>
      </c>
      <c r="E1027">
        <f t="shared" si="53"/>
        <v>1027</v>
      </c>
      <c r="F1027" s="3">
        <v>900000</v>
      </c>
      <c r="G1027">
        <f t="shared" si="52"/>
        <v>-1.6519385277988343</v>
      </c>
    </row>
    <row r="1028" spans="1:7">
      <c r="A1028" s="3">
        <v>11750000</v>
      </c>
      <c r="D1028">
        <f t="shared" si="51"/>
        <v>0.29791797856351676</v>
      </c>
      <c r="E1028">
        <f t="shared" si="53"/>
        <v>1028</v>
      </c>
      <c r="F1028" s="3">
        <v>900000</v>
      </c>
      <c r="G1028">
        <f t="shared" si="52"/>
        <v>-1.6534346378520342</v>
      </c>
    </row>
    <row r="1029" spans="1:7">
      <c r="A1029" s="3">
        <v>7750000</v>
      </c>
      <c r="D1029">
        <f t="shared" si="51"/>
        <v>0.29949214496107252</v>
      </c>
      <c r="E1029">
        <f t="shared" si="53"/>
        <v>1029</v>
      </c>
      <c r="F1029" s="3">
        <v>900900</v>
      </c>
      <c r="G1029">
        <f t="shared" si="52"/>
        <v>-1.6548434975803583</v>
      </c>
    </row>
    <row r="1030" spans="1:7">
      <c r="A1030" s="3">
        <v>2761002</v>
      </c>
      <c r="D1030">
        <f t="shared" si="51"/>
        <v>0.3010670538506402</v>
      </c>
      <c r="E1030">
        <f t="shared" si="53"/>
        <v>1030</v>
      </c>
      <c r="F1030" s="3">
        <v>910000</v>
      </c>
      <c r="G1030">
        <f t="shared" si="52"/>
        <v>-1.6542966282248333</v>
      </c>
    </row>
    <row r="1031" spans="1:7">
      <c r="A1031" s="3">
        <v>484948</v>
      </c>
      <c r="D1031">
        <f t="shared" si="51"/>
        <v>0.30264270984298386</v>
      </c>
      <c r="E1031">
        <f t="shared" si="53"/>
        <v>1031</v>
      </c>
      <c r="F1031" s="3">
        <v>911500</v>
      </c>
      <c r="G1031">
        <f t="shared" si="52"/>
        <v>-1.6554196540196975</v>
      </c>
    </row>
    <row r="1032" spans="1:7">
      <c r="A1032" s="3">
        <v>888638</v>
      </c>
      <c r="D1032">
        <f t="shared" si="51"/>
        <v>0.30421911756285386</v>
      </c>
      <c r="E1032">
        <f t="shared" si="53"/>
        <v>1032</v>
      </c>
      <c r="F1032" s="3">
        <v>911500</v>
      </c>
      <c r="G1032">
        <f t="shared" si="52"/>
        <v>-1.6565854147031573</v>
      </c>
    </row>
    <row r="1033" spans="1:7">
      <c r="A1033" s="3">
        <v>121638</v>
      </c>
      <c r="D1033">
        <f t="shared" si="51"/>
        <v>0.30579628164909695</v>
      </c>
      <c r="E1033">
        <f t="shared" si="53"/>
        <v>1033</v>
      </c>
      <c r="F1033" s="3">
        <v>920000</v>
      </c>
      <c r="G1033">
        <f t="shared" si="52"/>
        <v>-1.6563073137535647</v>
      </c>
    </row>
    <row r="1034" spans="1:7">
      <c r="A1034" s="3">
        <v>743550</v>
      </c>
      <c r="D1034">
        <f t="shared" si="51"/>
        <v>0.30737420675476868</v>
      </c>
      <c r="E1034">
        <f t="shared" si="53"/>
        <v>1034</v>
      </c>
      <c r="F1034" s="3">
        <v>925111</v>
      </c>
      <c r="G1034">
        <f t="shared" si="52"/>
        <v>-1.6564108314803068</v>
      </c>
    </row>
    <row r="1035" spans="1:7">
      <c r="A1035" s="3">
        <v>21000</v>
      </c>
      <c r="D1035">
        <f t="shared" si="51"/>
        <v>0.30895289754724359</v>
      </c>
      <c r="E1035">
        <f t="shared" si="53"/>
        <v>1035</v>
      </c>
      <c r="F1035" s="3">
        <v>931137</v>
      </c>
      <c r="G1035">
        <f t="shared" si="52"/>
        <v>-1.6563096473835923</v>
      </c>
    </row>
    <row r="1036" spans="1:7">
      <c r="A1036" s="3">
        <v>1137632</v>
      </c>
      <c r="D1036">
        <f t="shared" si="51"/>
        <v>0.31053235870832974</v>
      </c>
      <c r="E1036">
        <f t="shared" si="53"/>
        <v>1036</v>
      </c>
      <c r="F1036" s="3">
        <v>933529</v>
      </c>
      <c r="G1036">
        <f t="shared" si="52"/>
        <v>-1.6572992149705814</v>
      </c>
    </row>
    <row r="1037" spans="1:7">
      <c r="A1037" s="3">
        <v>3000000</v>
      </c>
      <c r="D1037">
        <f t="shared" si="51"/>
        <v>0.31211259493438115</v>
      </c>
      <c r="E1037">
        <f t="shared" si="53"/>
        <v>1037</v>
      </c>
      <c r="F1037" s="3">
        <v>937088</v>
      </c>
      <c r="G1037">
        <f t="shared" si="52"/>
        <v>-1.6573231272049354</v>
      </c>
    </row>
    <row r="1038" spans="1:7">
      <c r="A1038" s="3">
        <v>899021</v>
      </c>
      <c r="D1038">
        <f t="shared" si="51"/>
        <v>0.31369361093641379</v>
      </c>
      <c r="E1038">
        <f t="shared" si="53"/>
        <v>1038</v>
      </c>
      <c r="F1038" s="3">
        <v>940148</v>
      </c>
      <c r="G1038">
        <f t="shared" si="52"/>
        <v>-1.6580791150062446</v>
      </c>
    </row>
    <row r="1039" spans="1:7">
      <c r="A1039" s="3">
        <v>2000000</v>
      </c>
      <c r="D1039">
        <f t="shared" si="51"/>
        <v>0.3152754114402187</v>
      </c>
      <c r="E1039">
        <f t="shared" si="53"/>
        <v>1039</v>
      </c>
      <c r="F1039" s="3">
        <v>942527</v>
      </c>
      <c r="G1039">
        <f t="shared" si="52"/>
        <v>-1.6587800495687313</v>
      </c>
    </row>
    <row r="1040" spans="1:7">
      <c r="A1040" s="3">
        <v>1577725</v>
      </c>
      <c r="D1040">
        <f t="shared" si="51"/>
        <v>0.31685800118647861</v>
      </c>
      <c r="E1040">
        <f t="shared" si="53"/>
        <v>1040</v>
      </c>
      <c r="F1040" s="3">
        <v>945261</v>
      </c>
      <c r="G1040">
        <f t="shared" si="52"/>
        <v>-1.6596300142564411</v>
      </c>
    </row>
    <row r="1041" spans="1:7">
      <c r="A1041" s="3">
        <v>1189756</v>
      </c>
      <c r="D1041">
        <f t="shared" si="51"/>
        <v>0.31844138493088603</v>
      </c>
      <c r="E1041">
        <f t="shared" si="53"/>
        <v>1041</v>
      </c>
      <c r="F1041" s="3">
        <v>950000</v>
      </c>
      <c r="G1041">
        <f t="shared" si="52"/>
        <v>-1.6599432398696479</v>
      </c>
    </row>
    <row r="1042" spans="1:7">
      <c r="A1042" s="3">
        <v>293024</v>
      </c>
      <c r="D1042">
        <f t="shared" si="51"/>
        <v>0.32002556744425853</v>
      </c>
      <c r="E1042">
        <f t="shared" si="53"/>
        <v>1042</v>
      </c>
      <c r="F1042" s="3">
        <v>950000</v>
      </c>
      <c r="G1042">
        <f t="shared" si="52"/>
        <v>-1.6613168656600732</v>
      </c>
    </row>
    <row r="1043" spans="1:7">
      <c r="A1043" s="3">
        <v>2650926</v>
      </c>
      <c r="D1043">
        <f t="shared" si="51"/>
        <v>0.32161055351265849</v>
      </c>
      <c r="E1043">
        <f t="shared" si="53"/>
        <v>1043</v>
      </c>
      <c r="F1043" s="3">
        <v>950000</v>
      </c>
      <c r="G1043">
        <f t="shared" si="52"/>
        <v>-1.662909766176083</v>
      </c>
    </row>
    <row r="1044" spans="1:7">
      <c r="A1044" s="3">
        <v>10355535</v>
      </c>
      <c r="D1044">
        <f t="shared" si="51"/>
        <v>0.3231963479375114</v>
      </c>
      <c r="E1044">
        <f t="shared" si="53"/>
        <v>1044</v>
      </c>
      <c r="F1044" s="3">
        <v>950548</v>
      </c>
      <c r="G1044">
        <f t="shared" si="52"/>
        <v>-1.6637817807558568</v>
      </c>
    </row>
    <row r="1045" spans="1:7">
      <c r="A1045" s="3">
        <v>189956</v>
      </c>
      <c r="D1045">
        <f t="shared" si="51"/>
        <v>0.32478295553572711</v>
      </c>
      <c r="E1045">
        <f t="shared" si="53"/>
        <v>1045</v>
      </c>
      <c r="F1045" s="3">
        <v>951293</v>
      </c>
      <c r="G1045">
        <f t="shared" si="52"/>
        <v>-1.665065740856952</v>
      </c>
    </row>
    <row r="1046" spans="1:7">
      <c r="A1046" s="3">
        <v>264500</v>
      </c>
      <c r="D1046">
        <f t="shared" si="51"/>
        <v>0.32637038113981881</v>
      </c>
      <c r="E1046">
        <f t="shared" si="53"/>
        <v>1046</v>
      </c>
      <c r="F1046" s="3">
        <v>953184</v>
      </c>
      <c r="G1046">
        <f t="shared" si="52"/>
        <v>-1.6661193520227846</v>
      </c>
    </row>
    <row r="1047" spans="1:7">
      <c r="A1047" s="3">
        <v>670387</v>
      </c>
      <c r="D1047">
        <f t="shared" si="51"/>
        <v>0.32795862959802535</v>
      </c>
      <c r="E1047">
        <f t="shared" si="53"/>
        <v>1047</v>
      </c>
      <c r="F1047" s="3">
        <v>959116</v>
      </c>
      <c r="G1047">
        <f t="shared" si="52"/>
        <v>-1.6663280820968094</v>
      </c>
    </row>
    <row r="1048" spans="1:7">
      <c r="A1048" s="3">
        <v>500000</v>
      </c>
      <c r="D1048">
        <f t="shared" si="51"/>
        <v>0.32954770577443476</v>
      </c>
      <c r="E1048">
        <f t="shared" si="53"/>
        <v>1048</v>
      </c>
      <c r="F1048" s="3">
        <v>959373</v>
      </c>
      <c r="G1048">
        <f t="shared" si="52"/>
        <v>-1.6678277433171007</v>
      </c>
    </row>
    <row r="1049" spans="1:7">
      <c r="A1049" s="3">
        <v>11521425</v>
      </c>
      <c r="D1049">
        <f t="shared" si="51"/>
        <v>0.33113761454910562</v>
      </c>
      <c r="E1049">
        <f t="shared" si="53"/>
        <v>1049</v>
      </c>
      <c r="F1049" s="3">
        <v>959477</v>
      </c>
      <c r="G1049">
        <f t="shared" si="52"/>
        <v>-1.6693959333121557</v>
      </c>
    </row>
    <row r="1050" spans="1:7">
      <c r="A1050" s="3">
        <v>5283589</v>
      </c>
      <c r="D1050">
        <f t="shared" si="51"/>
        <v>0.33272836081819251</v>
      </c>
      <c r="E1050">
        <f t="shared" si="53"/>
        <v>1050</v>
      </c>
      <c r="F1050" s="3">
        <v>959989</v>
      </c>
      <c r="G1050">
        <f t="shared" si="52"/>
        <v>-1.6708722776768705</v>
      </c>
    </row>
    <row r="1051" spans="1:7">
      <c r="A1051" s="3">
        <v>1847160</v>
      </c>
      <c r="D1051">
        <f t="shared" si="51"/>
        <v>0.33431994949407029</v>
      </c>
      <c r="E1051">
        <f t="shared" si="53"/>
        <v>1051</v>
      </c>
      <c r="F1051" s="3">
        <v>960000</v>
      </c>
      <c r="G1051">
        <f t="shared" si="52"/>
        <v>-1.6724618774869242</v>
      </c>
    </row>
    <row r="1052" spans="1:7">
      <c r="A1052" s="3">
        <v>10000000</v>
      </c>
      <c r="D1052">
        <f t="shared" si="51"/>
        <v>0.33591238550546121</v>
      </c>
      <c r="E1052">
        <f t="shared" si="53"/>
        <v>1052</v>
      </c>
      <c r="F1052" s="3">
        <v>960000</v>
      </c>
      <c r="G1052">
        <f t="shared" si="52"/>
        <v>-1.6740539401975258</v>
      </c>
    </row>
    <row r="1053" spans="1:7">
      <c r="A1053" s="3">
        <v>350253</v>
      </c>
      <c r="D1053">
        <f t="shared" si="51"/>
        <v>0.33750567379756014</v>
      </c>
      <c r="E1053">
        <f t="shared" si="53"/>
        <v>1053</v>
      </c>
      <c r="F1053" s="3">
        <v>965190</v>
      </c>
      <c r="G1053">
        <f t="shared" si="52"/>
        <v>-1.6744810701209749</v>
      </c>
    </row>
    <row r="1054" spans="1:7">
      <c r="A1054" s="3">
        <v>1500000</v>
      </c>
      <c r="D1054">
        <f t="shared" si="51"/>
        <v>0.3390998193321631</v>
      </c>
      <c r="E1054">
        <f t="shared" si="53"/>
        <v>1054</v>
      </c>
      <c r="F1054" s="3">
        <v>971421</v>
      </c>
      <c r="G1054">
        <f t="shared" si="52"/>
        <v>-1.6746732393883075</v>
      </c>
    </row>
    <row r="1055" spans="1:7">
      <c r="A1055" s="3">
        <v>2084567</v>
      </c>
      <c r="D1055">
        <f t="shared" si="51"/>
        <v>0.34069482708779542</v>
      </c>
      <c r="E1055">
        <f t="shared" si="53"/>
        <v>1055</v>
      </c>
      <c r="F1055" s="3">
        <v>973166</v>
      </c>
      <c r="G1055">
        <f t="shared" si="52"/>
        <v>-1.6758709857159224</v>
      </c>
    </row>
    <row r="1056" spans="1:7">
      <c r="A1056" s="3">
        <v>881000</v>
      </c>
      <c r="D1056">
        <f t="shared" si="51"/>
        <v>0.34229070205984258</v>
      </c>
      <c r="E1056">
        <f t="shared" si="53"/>
        <v>1056</v>
      </c>
      <c r="F1056" s="3">
        <v>974941</v>
      </c>
      <c r="G1056">
        <f t="shared" si="52"/>
        <v>-1.6770613449644496</v>
      </c>
    </row>
    <row r="1057" spans="1:7">
      <c r="A1057" s="3">
        <v>137500</v>
      </c>
      <c r="D1057">
        <f t="shared" si="51"/>
        <v>0.3438874492606786</v>
      </c>
      <c r="E1057">
        <f t="shared" si="53"/>
        <v>1057</v>
      </c>
      <c r="F1057" s="3">
        <v>975000</v>
      </c>
      <c r="G1057">
        <f t="shared" si="52"/>
        <v>-1.6786369535956991</v>
      </c>
    </row>
    <row r="1058" spans="1:7">
      <c r="A1058" s="3">
        <v>750000</v>
      </c>
      <c r="D1058">
        <f t="shared" si="51"/>
        <v>0.34548507371979842</v>
      </c>
      <c r="E1058">
        <f t="shared" si="53"/>
        <v>1058</v>
      </c>
      <c r="F1058" s="3">
        <v>978105</v>
      </c>
      <c r="G1058">
        <f t="shared" si="52"/>
        <v>-1.6795269564296842</v>
      </c>
    </row>
    <row r="1059" spans="1:7">
      <c r="A1059" s="3">
        <v>182600</v>
      </c>
      <c r="D1059">
        <f t="shared" si="51"/>
        <v>0.34708358048395116</v>
      </c>
      <c r="E1059">
        <f t="shared" si="53"/>
        <v>1059</v>
      </c>
      <c r="F1059" s="3">
        <v>979000</v>
      </c>
      <c r="G1059">
        <f t="shared" si="52"/>
        <v>-1.6809135847685839</v>
      </c>
    </row>
    <row r="1060" spans="1:7">
      <c r="A1060" s="3">
        <v>350000</v>
      </c>
      <c r="D1060">
        <f t="shared" si="51"/>
        <v>0.34868297461727138</v>
      </c>
      <c r="E1060">
        <f t="shared" si="53"/>
        <v>1060</v>
      </c>
      <c r="F1060" s="3">
        <v>981000</v>
      </c>
      <c r="G1060">
        <f t="shared" si="52"/>
        <v>-1.682050815731938</v>
      </c>
    </row>
    <row r="1061" spans="1:7">
      <c r="A1061" s="3">
        <v>475000</v>
      </c>
      <c r="D1061">
        <f t="shared" si="51"/>
        <v>0.3502832612014149</v>
      </c>
      <c r="E1061">
        <f t="shared" si="53"/>
        <v>1061</v>
      </c>
      <c r="F1061" s="3">
        <v>986452</v>
      </c>
      <c r="G1061">
        <f t="shared" si="52"/>
        <v>-1.6824090602627959</v>
      </c>
    </row>
    <row r="1062" spans="1:7">
      <c r="A1062" s="3">
        <v>7000000</v>
      </c>
      <c r="D1062">
        <f t="shared" si="51"/>
        <v>0.35188444533569302</v>
      </c>
      <c r="E1062">
        <f t="shared" si="53"/>
        <v>1062</v>
      </c>
      <c r="F1062" s="3">
        <v>987000</v>
      </c>
      <c r="G1062">
        <f t="shared" si="52"/>
        <v>-1.6838718607358281</v>
      </c>
    </row>
    <row r="1063" spans="1:7">
      <c r="A1063" s="3">
        <v>1600000</v>
      </c>
      <c r="D1063">
        <f t="shared" si="51"/>
        <v>0.35348653213721004</v>
      </c>
      <c r="E1063">
        <f t="shared" si="53"/>
        <v>1063</v>
      </c>
      <c r="F1063" s="3">
        <v>987579</v>
      </c>
      <c r="G1063">
        <f t="shared" si="52"/>
        <v>-1.6853274385259058</v>
      </c>
    </row>
    <row r="1064" spans="1:7">
      <c r="A1064" s="3">
        <v>225000</v>
      </c>
      <c r="D1064">
        <f t="shared" si="51"/>
        <v>0.35508952674099892</v>
      </c>
      <c r="E1064">
        <f t="shared" si="53"/>
        <v>1064</v>
      </c>
      <c r="F1064" s="3">
        <v>988320</v>
      </c>
      <c r="G1064">
        <f t="shared" si="52"/>
        <v>-1.6867461726008093</v>
      </c>
    </row>
    <row r="1065" spans="1:7">
      <c r="A1065" s="3">
        <v>531131</v>
      </c>
      <c r="D1065">
        <f t="shared" si="51"/>
        <v>0.35669343430015965</v>
      </c>
      <c r="E1065">
        <f t="shared" si="53"/>
        <v>1065</v>
      </c>
      <c r="F1065" s="3">
        <v>989319</v>
      </c>
      <c r="G1065">
        <f t="shared" si="52"/>
        <v>-1.6881062602347503</v>
      </c>
    </row>
    <row r="1066" spans="1:7">
      <c r="A1066" s="3">
        <v>334610</v>
      </c>
      <c r="D1066">
        <f t="shared" si="51"/>
        <v>0.35829825998600034</v>
      </c>
      <c r="E1066">
        <f t="shared" si="53"/>
        <v>1066</v>
      </c>
      <c r="F1066" s="3">
        <v>989929</v>
      </c>
      <c r="G1066">
        <f t="shared" si="52"/>
        <v>-1.6895540025748244</v>
      </c>
    </row>
    <row r="1067" spans="1:7">
      <c r="A1067" s="3">
        <v>760000</v>
      </c>
      <c r="D1067">
        <f t="shared" si="51"/>
        <v>0.3599040089881746</v>
      </c>
      <c r="E1067">
        <f t="shared" si="53"/>
        <v>1067</v>
      </c>
      <c r="F1067" s="3">
        <v>992800</v>
      </c>
      <c r="G1067">
        <f t="shared" si="52"/>
        <v>-1.6904893707220234</v>
      </c>
    </row>
    <row r="1068" spans="1:7">
      <c r="A1068" s="3">
        <v>119823</v>
      </c>
      <c r="D1068">
        <f t="shared" si="51"/>
        <v>0.36151068651482526</v>
      </c>
      <c r="E1068">
        <f t="shared" si="53"/>
        <v>1068</v>
      </c>
      <c r="F1068" s="3">
        <v>993219</v>
      </c>
      <c r="G1068">
        <f t="shared" si="52"/>
        <v>-1.6919794758594597</v>
      </c>
    </row>
    <row r="1069" spans="1:7">
      <c r="A1069" s="3">
        <v>1123216</v>
      </c>
      <c r="D1069">
        <f t="shared" si="51"/>
        <v>0.36311829779272481</v>
      </c>
      <c r="E1069">
        <f t="shared" si="53"/>
        <v>1069</v>
      </c>
      <c r="F1069" s="3">
        <v>993317</v>
      </c>
      <c r="G1069">
        <f t="shared" si="52"/>
        <v>-1.6935422343204627</v>
      </c>
    </row>
    <row r="1070" spans="1:7">
      <c r="A1070" s="3">
        <v>1058313</v>
      </c>
      <c r="D1070">
        <f t="shared" si="51"/>
        <v>0.36472684806742062</v>
      </c>
      <c r="E1070">
        <f t="shared" si="53"/>
        <v>1070</v>
      </c>
      <c r="F1070" s="3">
        <v>996185</v>
      </c>
      <c r="G1070">
        <f t="shared" si="52"/>
        <v>-1.6944760490552104</v>
      </c>
    </row>
    <row r="1071" spans="1:7">
      <c r="A1071" s="3">
        <v>900000</v>
      </c>
      <c r="D1071">
        <f t="shared" si="51"/>
        <v>0.36633634260337772</v>
      </c>
      <c r="E1071">
        <f t="shared" si="53"/>
        <v>1071</v>
      </c>
      <c r="F1071" s="3">
        <v>997500</v>
      </c>
      <c r="G1071">
        <f t="shared" si="52"/>
        <v>-1.6957616612645905</v>
      </c>
    </row>
    <row r="1072" spans="1:7">
      <c r="A1072" s="3">
        <v>215000</v>
      </c>
      <c r="D1072">
        <f t="shared" si="51"/>
        <v>0.367946786684125</v>
      </c>
      <c r="E1072">
        <f t="shared" si="53"/>
        <v>1072</v>
      </c>
      <c r="F1072" s="3">
        <v>997614</v>
      </c>
      <c r="G1072">
        <f t="shared" si="52"/>
        <v>-1.6973198241715417</v>
      </c>
    </row>
    <row r="1073" spans="1:7">
      <c r="A1073" s="3">
        <v>350238</v>
      </c>
      <c r="D1073">
        <f t="shared" si="51"/>
        <v>0.36955818561240195</v>
      </c>
      <c r="E1073">
        <f t="shared" si="53"/>
        <v>1073</v>
      </c>
      <c r="F1073" s="3">
        <v>998150</v>
      </c>
      <c r="G1073">
        <f t="shared" si="52"/>
        <v>-1.6987819021742403</v>
      </c>
    </row>
    <row r="1074" spans="1:7">
      <c r="A1074" s="3">
        <v>122213</v>
      </c>
      <c r="D1074">
        <f t="shared" si="51"/>
        <v>0.3711705447103068</v>
      </c>
      <c r="E1074">
        <f t="shared" si="53"/>
        <v>1074</v>
      </c>
      <c r="F1074" s="3">
        <v>998221</v>
      </c>
      <c r="G1074">
        <f t="shared" si="52"/>
        <v>-1.700349675631619</v>
      </c>
    </row>
    <row r="1075" spans="1:7">
      <c r="A1075" s="3">
        <v>1550160</v>
      </c>
      <c r="D1075">
        <f t="shared" si="51"/>
        <v>0.37278386931944418</v>
      </c>
      <c r="E1075">
        <f t="shared" si="53"/>
        <v>1075</v>
      </c>
      <c r="F1075" s="3">
        <v>999698</v>
      </c>
      <c r="G1075">
        <f t="shared" si="52"/>
        <v>-1.7015968992235349</v>
      </c>
    </row>
    <row r="1076" spans="1:7">
      <c r="A1076" s="3">
        <v>200800</v>
      </c>
      <c r="D1076">
        <f t="shared" si="51"/>
        <v>0.37439816480107541</v>
      </c>
      <c r="E1076">
        <f t="shared" si="53"/>
        <v>1076</v>
      </c>
      <c r="F1076" s="3">
        <v>999795</v>
      </c>
      <c r="G1076">
        <f t="shared" si="52"/>
        <v>-1.7031583857343389</v>
      </c>
    </row>
    <row r="1077" spans="1:7">
      <c r="A1077" s="3">
        <v>500000</v>
      </c>
      <c r="D1077">
        <f t="shared" si="51"/>
        <v>0.37601343653627112</v>
      </c>
      <c r="E1077">
        <f t="shared" si="53"/>
        <v>1077</v>
      </c>
      <c r="F1077" s="3">
        <v>999900</v>
      </c>
      <c r="G1077">
        <f t="shared" si="52"/>
        <v>-1.7047180045102075</v>
      </c>
    </row>
    <row r="1078" spans="1:7">
      <c r="A1078" s="3">
        <v>2441915</v>
      </c>
      <c r="D1078">
        <f t="shared" si="51"/>
        <v>0.37762968992606133</v>
      </c>
      <c r="E1078">
        <f t="shared" si="53"/>
        <v>1078</v>
      </c>
      <c r="F1078" s="3">
        <v>1000000</v>
      </c>
      <c r="G1078">
        <f t="shared" si="52"/>
        <v>-1.7062787219441973</v>
      </c>
    </row>
    <row r="1079" spans="1:7">
      <c r="A1079" s="3">
        <v>2540301</v>
      </c>
      <c r="D1079">
        <f t="shared" si="51"/>
        <v>0.37924693039159008</v>
      </c>
      <c r="E1079">
        <f t="shared" si="53"/>
        <v>1079</v>
      </c>
      <c r="F1079" s="3">
        <v>1000000</v>
      </c>
      <c r="G1079">
        <f t="shared" si="52"/>
        <v>-1.7078622752824286</v>
      </c>
    </row>
    <row r="1080" spans="1:7">
      <c r="A1080" s="3">
        <v>10562800</v>
      </c>
      <c r="D1080">
        <f t="shared" si="51"/>
        <v>0.3808651633742694</v>
      </c>
      <c r="E1080">
        <f t="shared" si="53"/>
        <v>1080</v>
      </c>
      <c r="F1080" s="3">
        <v>1000000</v>
      </c>
      <c r="G1080">
        <f t="shared" si="52"/>
        <v>-1.7094458286206597</v>
      </c>
    </row>
    <row r="1081" spans="1:7">
      <c r="A1081" s="3">
        <v>449750</v>
      </c>
      <c r="D1081">
        <f t="shared" si="51"/>
        <v>0.3824843943359364</v>
      </c>
      <c r="E1081">
        <f t="shared" si="53"/>
        <v>1081</v>
      </c>
      <c r="F1081" s="3">
        <v>1000000</v>
      </c>
      <c r="G1081">
        <f t="shared" si="52"/>
        <v>-1.7110293819588911</v>
      </c>
    </row>
    <row r="1082" spans="1:7">
      <c r="A1082" s="3">
        <v>85000</v>
      </c>
      <c r="D1082">
        <f t="shared" si="51"/>
        <v>0.38410462875900819</v>
      </c>
      <c r="E1082">
        <f t="shared" si="53"/>
        <v>1082</v>
      </c>
      <c r="F1082" s="3">
        <v>1000000</v>
      </c>
      <c r="G1082">
        <f t="shared" si="52"/>
        <v>-1.7126129352971224</v>
      </c>
    </row>
    <row r="1083" spans="1:7">
      <c r="A1083" s="3">
        <v>3500000</v>
      </c>
      <c r="D1083">
        <f t="shared" si="51"/>
        <v>0.38572587214664172</v>
      </c>
      <c r="E1083">
        <f t="shared" si="53"/>
        <v>1083</v>
      </c>
      <c r="F1083" s="3">
        <v>1000000</v>
      </c>
      <c r="G1083">
        <f t="shared" si="52"/>
        <v>-1.7141964886353533</v>
      </c>
    </row>
    <row r="1084" spans="1:7">
      <c r="A1084" s="3">
        <v>4873500</v>
      </c>
      <c r="D1084">
        <f t="shared" si="51"/>
        <v>0.38734813002289287</v>
      </c>
      <c r="E1084">
        <f t="shared" si="53"/>
        <v>1084</v>
      </c>
      <c r="F1084" s="3">
        <v>1000000</v>
      </c>
      <c r="G1084">
        <f t="shared" si="52"/>
        <v>-1.7157800419735849</v>
      </c>
    </row>
    <row r="1085" spans="1:7">
      <c r="A1085" s="3">
        <v>400000</v>
      </c>
      <c r="D1085">
        <f t="shared" si="51"/>
        <v>0.3889714079328761</v>
      </c>
      <c r="E1085">
        <f t="shared" si="53"/>
        <v>1085</v>
      </c>
      <c r="F1085" s="3">
        <v>1000000</v>
      </c>
      <c r="G1085">
        <f t="shared" si="52"/>
        <v>-1.7173635953118163</v>
      </c>
    </row>
    <row r="1086" spans="1:7">
      <c r="A1086" s="3">
        <v>500000</v>
      </c>
      <c r="D1086">
        <f t="shared" si="51"/>
        <v>0.39059571144292776</v>
      </c>
      <c r="E1086">
        <f t="shared" si="53"/>
        <v>1086</v>
      </c>
      <c r="F1086" s="3">
        <v>1000000</v>
      </c>
      <c r="G1086">
        <f t="shared" si="52"/>
        <v>-1.7189471486500476</v>
      </c>
    </row>
    <row r="1087" spans="1:7">
      <c r="A1087" s="3">
        <v>300000</v>
      </c>
      <c r="D1087">
        <f t="shared" si="51"/>
        <v>0.39222104614076764</v>
      </c>
      <c r="E1087">
        <f t="shared" si="53"/>
        <v>1087</v>
      </c>
      <c r="F1087" s="3">
        <v>1000000</v>
      </c>
      <c r="G1087">
        <f t="shared" si="52"/>
        <v>-1.7205307019882785</v>
      </c>
    </row>
    <row r="1088" spans="1:7">
      <c r="A1088" s="3">
        <v>642753</v>
      </c>
      <c r="D1088">
        <f t="shared" si="51"/>
        <v>0.39384741763566572</v>
      </c>
      <c r="E1088">
        <f t="shared" si="53"/>
        <v>1088</v>
      </c>
      <c r="F1088" s="3">
        <v>1000000</v>
      </c>
      <c r="G1088">
        <f t="shared" si="52"/>
        <v>-1.7221119433329284</v>
      </c>
    </row>
    <row r="1089" spans="1:7">
      <c r="A1089" s="3">
        <v>4336500</v>
      </c>
      <c r="D1089">
        <f t="shared" ref="D1089:D1152" si="54">NORMSINV((E1089-0.5)/C$12)</f>
        <v>0.39547483155860569</v>
      </c>
      <c r="E1089">
        <f t="shared" si="53"/>
        <v>1089</v>
      </c>
      <c r="F1089" s="3">
        <v>1000000</v>
      </c>
      <c r="G1089">
        <f t="shared" ref="G1089:G1152" si="55">IF(ISERROR((2*E1089 -1)/C$12*(LN(NORMDIST(F1089,C$6,C$8,TRUE))+LN(1-NORMDIST(INDEX(F:F,C$12-E1089+1,,1),C$6,C$8,TRUE)))),"",(2*E1089 -1)/C$12*(LN(NORMDIST(F1089,C$6,C$8,TRUE))+LN(1-NORMDIST(INDEX(F:F,C$12-E1089+1,,1),C$6,C$8,TRUE))))</f>
        <v>-1.7236826898621995</v>
      </c>
    </row>
    <row r="1090" spans="1:7">
      <c r="A1090" s="3">
        <v>960000</v>
      </c>
      <c r="D1090">
        <f t="shared" si="54"/>
        <v>0.39710329356245277</v>
      </c>
      <c r="E1090">
        <f t="shared" ref="E1090:E1153" si="56">E1089+1</f>
        <v>1090</v>
      </c>
      <c r="F1090" s="3">
        <v>1000000</v>
      </c>
      <c r="G1090">
        <f t="shared" si="55"/>
        <v>-1.7251955106428523</v>
      </c>
    </row>
    <row r="1091" spans="1:7">
      <c r="A1091" s="3">
        <v>1350000</v>
      </c>
      <c r="D1091">
        <f t="shared" si="54"/>
        <v>0.39873280932212168</v>
      </c>
      <c r="E1091">
        <f t="shared" si="56"/>
        <v>1091</v>
      </c>
      <c r="F1091" s="3">
        <v>1000000</v>
      </c>
      <c r="G1091">
        <f t="shared" si="55"/>
        <v>-1.7267664672908232</v>
      </c>
    </row>
    <row r="1092" spans="1:7">
      <c r="A1092" s="3">
        <v>2002000</v>
      </c>
      <c r="D1092">
        <f t="shared" si="54"/>
        <v>0.40036338453474812</v>
      </c>
      <c r="E1092">
        <f t="shared" si="56"/>
        <v>1092</v>
      </c>
      <c r="F1092" s="3">
        <v>1000000</v>
      </c>
      <c r="G1092">
        <f t="shared" si="55"/>
        <v>-1.7283344622421946</v>
      </c>
    </row>
    <row r="1093" spans="1:7">
      <c r="A1093" s="3">
        <v>1819055</v>
      </c>
      <c r="D1093">
        <f t="shared" si="54"/>
        <v>0.40199502491985706</v>
      </c>
      <c r="E1093">
        <f t="shared" si="56"/>
        <v>1093</v>
      </c>
      <c r="F1093" s="3">
        <v>1000000</v>
      </c>
      <c r="G1093">
        <f t="shared" si="55"/>
        <v>-1.7297496365521396</v>
      </c>
    </row>
    <row r="1094" spans="1:7">
      <c r="A1094" s="3">
        <v>481844</v>
      </c>
      <c r="D1094">
        <f t="shared" si="54"/>
        <v>0.40362773621953657</v>
      </c>
      <c r="E1094">
        <f t="shared" si="56"/>
        <v>1094</v>
      </c>
      <c r="F1094" s="3">
        <v>1000000</v>
      </c>
      <c r="G1094">
        <f t="shared" si="55"/>
        <v>-1.7313056636157114</v>
      </c>
    </row>
    <row r="1095" spans="1:7">
      <c r="A1095" s="3">
        <v>500000</v>
      </c>
      <c r="D1095">
        <f t="shared" si="54"/>
        <v>0.40526152419861255</v>
      </c>
      <c r="E1095">
        <f t="shared" si="56"/>
        <v>1095</v>
      </c>
      <c r="F1095" s="3">
        <v>1000000</v>
      </c>
      <c r="G1095">
        <f t="shared" si="55"/>
        <v>-1.7328579201099981</v>
      </c>
    </row>
    <row r="1096" spans="1:7">
      <c r="A1096" s="3">
        <v>604973</v>
      </c>
      <c r="D1096">
        <f t="shared" si="54"/>
        <v>0.40689639464482175</v>
      </c>
      <c r="E1096">
        <f t="shared" si="56"/>
        <v>1096</v>
      </c>
      <c r="F1096" s="3">
        <v>1000000</v>
      </c>
      <c r="G1096">
        <f t="shared" si="55"/>
        <v>-1.7343239890075168</v>
      </c>
    </row>
    <row r="1097" spans="1:7">
      <c r="A1097" s="3">
        <v>2415760</v>
      </c>
      <c r="D1097">
        <f t="shared" si="54"/>
        <v>0.40853235336898946</v>
      </c>
      <c r="E1097">
        <f t="shared" si="56"/>
        <v>1097</v>
      </c>
      <c r="F1097" s="3">
        <v>1000000</v>
      </c>
      <c r="G1097">
        <f t="shared" si="55"/>
        <v>-1.7357448222287519</v>
      </c>
    </row>
    <row r="1098" spans="1:7">
      <c r="A1098" s="3">
        <v>8474994</v>
      </c>
      <c r="D1098">
        <f t="shared" si="54"/>
        <v>0.41016940620520764</v>
      </c>
      <c r="E1098">
        <f t="shared" si="56"/>
        <v>1098</v>
      </c>
      <c r="F1098" s="3">
        <v>1000001</v>
      </c>
      <c r="G1098">
        <f t="shared" si="55"/>
        <v>-1.7368651108026045</v>
      </c>
    </row>
    <row r="1099" spans="1:7">
      <c r="A1099" s="3">
        <v>2000000</v>
      </c>
      <c r="D1099">
        <f t="shared" si="54"/>
        <v>0.41180755901101457</v>
      </c>
      <c r="E1099">
        <f t="shared" si="56"/>
        <v>1099</v>
      </c>
      <c r="F1099" s="3">
        <v>1000002</v>
      </c>
      <c r="G1099">
        <f t="shared" si="55"/>
        <v>-1.7381436515499862</v>
      </c>
    </row>
    <row r="1100" spans="1:7">
      <c r="A1100" s="3">
        <v>500000</v>
      </c>
      <c r="D1100">
        <f t="shared" si="54"/>
        <v>0.41344681766757424</v>
      </c>
      <c r="E1100">
        <f t="shared" si="56"/>
        <v>1100</v>
      </c>
      <c r="F1100" s="3">
        <v>1000330</v>
      </c>
      <c r="G1100">
        <f t="shared" si="55"/>
        <v>-1.7396290585683931</v>
      </c>
    </row>
    <row r="1101" spans="1:7">
      <c r="A1101" s="3">
        <v>3600000</v>
      </c>
      <c r="D1101">
        <f t="shared" si="54"/>
        <v>0.41508718807986006</v>
      </c>
      <c r="E1101">
        <f t="shared" si="56"/>
        <v>1101</v>
      </c>
      <c r="F1101" s="3">
        <v>1000561</v>
      </c>
      <c r="G1101">
        <f t="shared" si="55"/>
        <v>-1.7409953978637784</v>
      </c>
    </row>
    <row r="1102" spans="1:7">
      <c r="A1102" s="3">
        <v>500000</v>
      </c>
      <c r="D1102">
        <f t="shared" si="54"/>
        <v>0.41672867617683862</v>
      </c>
      <c r="E1102">
        <f t="shared" si="56"/>
        <v>1102</v>
      </c>
      <c r="F1102" s="3">
        <v>1001363</v>
      </c>
      <c r="G1102">
        <f t="shared" si="55"/>
        <v>-1.7418760790026739</v>
      </c>
    </row>
    <row r="1103" spans="1:7">
      <c r="A1103" s="3">
        <v>1800000</v>
      </c>
      <c r="D1103">
        <f t="shared" si="54"/>
        <v>0.41837128791165434</v>
      </c>
      <c r="E1103">
        <f t="shared" si="56"/>
        <v>1103</v>
      </c>
      <c r="F1103" s="3">
        <v>1002000</v>
      </c>
      <c r="G1103">
        <f t="shared" si="55"/>
        <v>-1.7432929165612499</v>
      </c>
    </row>
    <row r="1104" spans="1:7">
      <c r="A1104" s="3">
        <v>2000000</v>
      </c>
      <c r="D1104">
        <f t="shared" si="54"/>
        <v>0.42001502926181628</v>
      </c>
      <c r="E1104">
        <f t="shared" si="56"/>
        <v>1104</v>
      </c>
      <c r="F1104" s="3">
        <v>1004719</v>
      </c>
      <c r="G1104">
        <f t="shared" si="55"/>
        <v>-1.744115335583011</v>
      </c>
    </row>
    <row r="1105" spans="1:7">
      <c r="A1105" s="3">
        <v>758910</v>
      </c>
      <c r="D1105">
        <f t="shared" si="54"/>
        <v>0.42165990622938682</v>
      </c>
      <c r="E1105">
        <f t="shared" si="56"/>
        <v>1105</v>
      </c>
      <c r="F1105" s="3">
        <v>1021000</v>
      </c>
      <c r="G1105">
        <f t="shared" si="55"/>
        <v>-1.7418342363520647</v>
      </c>
    </row>
    <row r="1106" spans="1:7">
      <c r="A1106" s="3">
        <v>262500</v>
      </c>
      <c r="D1106">
        <f t="shared" si="54"/>
        <v>0.42330592484117235</v>
      </c>
      <c r="E1106">
        <f t="shared" si="56"/>
        <v>1106</v>
      </c>
      <c r="F1106" s="3">
        <v>1038029</v>
      </c>
      <c r="G1106">
        <f t="shared" si="55"/>
        <v>-1.7388771744260172</v>
      </c>
    </row>
    <row r="1107" spans="1:7">
      <c r="A1107" s="3">
        <v>405698</v>
      </c>
      <c r="D1107">
        <f t="shared" si="54"/>
        <v>0.42495309114891294</v>
      </c>
      <c r="E1107">
        <f t="shared" si="56"/>
        <v>1107</v>
      </c>
      <c r="F1107" s="3">
        <v>1047928</v>
      </c>
      <c r="G1107">
        <f t="shared" si="55"/>
        <v>-1.7380496800612284</v>
      </c>
    </row>
    <row r="1108" spans="1:7">
      <c r="A1108" s="3">
        <v>10000</v>
      </c>
      <c r="D1108">
        <f t="shared" si="54"/>
        <v>0.42660141122947648</v>
      </c>
      <c r="E1108">
        <f t="shared" si="56"/>
        <v>1108</v>
      </c>
      <c r="F1108" s="3">
        <v>1053150</v>
      </c>
      <c r="G1108">
        <f t="shared" si="55"/>
        <v>-1.7377498490864209</v>
      </c>
    </row>
    <row r="1109" spans="1:7">
      <c r="A1109" s="3">
        <v>3950000</v>
      </c>
      <c r="D1109">
        <f t="shared" si="54"/>
        <v>0.42825089118505294</v>
      </c>
      <c r="E1109">
        <f t="shared" si="56"/>
        <v>1109</v>
      </c>
      <c r="F1109" s="3">
        <v>1058313</v>
      </c>
      <c r="G1109">
        <f t="shared" si="55"/>
        <v>-1.7377947294322995</v>
      </c>
    </row>
    <row r="1110" spans="1:7">
      <c r="A1110" s="3">
        <v>500000</v>
      </c>
      <c r="D1110">
        <f t="shared" si="54"/>
        <v>0.429901537143352</v>
      </c>
      <c r="E1110">
        <f t="shared" si="56"/>
        <v>1110</v>
      </c>
      <c r="F1110" s="3">
        <v>1068280</v>
      </c>
      <c r="G1110">
        <f t="shared" si="55"/>
        <v>-1.7367112266356599</v>
      </c>
    </row>
    <row r="1111" spans="1:7">
      <c r="A1111" s="3">
        <v>800000</v>
      </c>
      <c r="D1111">
        <f t="shared" si="54"/>
        <v>0.4315533552577982</v>
      </c>
      <c r="E1111">
        <f t="shared" si="56"/>
        <v>1111</v>
      </c>
      <c r="F1111" s="3">
        <v>1070243</v>
      </c>
      <c r="G1111">
        <f t="shared" si="55"/>
        <v>-1.7374393813913807</v>
      </c>
    </row>
    <row r="1112" spans="1:7">
      <c r="A1112" s="3">
        <v>306500</v>
      </c>
      <c r="D1112">
        <f t="shared" si="54"/>
        <v>0.43320635170773247</v>
      </c>
      <c r="E1112">
        <f t="shared" si="56"/>
        <v>1112</v>
      </c>
      <c r="F1112" s="3">
        <v>1076400</v>
      </c>
      <c r="G1112">
        <f t="shared" si="55"/>
        <v>-1.7374902620610055</v>
      </c>
    </row>
    <row r="1113" spans="1:7">
      <c r="A1113" s="3">
        <v>15206150</v>
      </c>
      <c r="D1113">
        <f t="shared" si="54"/>
        <v>0.43486053269861352</v>
      </c>
      <c r="E1113">
        <f t="shared" si="56"/>
        <v>1113</v>
      </c>
      <c r="F1113" s="3">
        <v>1077960</v>
      </c>
      <c r="G1113">
        <f t="shared" si="55"/>
        <v>-1.7378271803743597</v>
      </c>
    </row>
    <row r="1114" spans="1:7">
      <c r="A1114" s="3">
        <v>3000000</v>
      </c>
      <c r="D1114">
        <f t="shared" si="54"/>
        <v>0.43651590446221938</v>
      </c>
      <c r="E1114">
        <f t="shared" si="56"/>
        <v>1114</v>
      </c>
      <c r="F1114" s="3">
        <v>1095000</v>
      </c>
      <c r="G1114">
        <f t="shared" si="55"/>
        <v>-1.7352412926686192</v>
      </c>
    </row>
    <row r="1115" spans="1:7">
      <c r="A1115" s="3">
        <v>750584</v>
      </c>
      <c r="D1115">
        <f t="shared" si="54"/>
        <v>0.43817247325685271</v>
      </c>
      <c r="E1115">
        <f t="shared" si="56"/>
        <v>1115</v>
      </c>
      <c r="F1115" s="3">
        <v>1099687</v>
      </c>
      <c r="G1115">
        <f t="shared" si="55"/>
        <v>-1.7355656628115497</v>
      </c>
    </row>
    <row r="1116" spans="1:7">
      <c r="A1116" s="3">
        <v>5907665</v>
      </c>
      <c r="D1116">
        <f t="shared" si="54"/>
        <v>0.43983024536754678</v>
      </c>
      <c r="E1116">
        <f t="shared" si="56"/>
        <v>1116</v>
      </c>
      <c r="F1116" s="3">
        <v>1100000</v>
      </c>
      <c r="G1116">
        <f t="shared" si="55"/>
        <v>-1.7369718588057441</v>
      </c>
    </row>
    <row r="1117" spans="1:7">
      <c r="A1117" s="3">
        <v>7000000</v>
      </c>
      <c r="D1117">
        <f t="shared" si="54"/>
        <v>0.44148922710627475</v>
      </c>
      <c r="E1117">
        <f t="shared" si="56"/>
        <v>1117</v>
      </c>
      <c r="F1117" s="3">
        <v>1100000</v>
      </c>
      <c r="G1117">
        <f t="shared" si="55"/>
        <v>-1.7383336384535193</v>
      </c>
    </row>
    <row r="1118" spans="1:7">
      <c r="A1118" s="3">
        <v>7945004</v>
      </c>
      <c r="D1118">
        <f t="shared" si="54"/>
        <v>0.44314942481215747</v>
      </c>
      <c r="E1118">
        <f t="shared" si="56"/>
        <v>1118</v>
      </c>
      <c r="F1118" s="3">
        <v>1111250</v>
      </c>
      <c r="G1118">
        <f t="shared" si="55"/>
        <v>-1.7371442026903858</v>
      </c>
    </row>
    <row r="1119" spans="1:7">
      <c r="A1119" s="3">
        <v>15000</v>
      </c>
      <c r="D1119">
        <f t="shared" si="54"/>
        <v>0.44481084485167643</v>
      </c>
      <c r="E1119">
        <f t="shared" si="56"/>
        <v>1119</v>
      </c>
      <c r="F1119" s="3">
        <v>1112000</v>
      </c>
      <c r="G1119">
        <f t="shared" si="55"/>
        <v>-1.7385070378680212</v>
      </c>
    </row>
    <row r="1120" spans="1:7">
      <c r="A1120" s="3">
        <v>9900000</v>
      </c>
      <c r="D1120">
        <f t="shared" si="54"/>
        <v>0.44647349361888733</v>
      </c>
      <c r="E1120">
        <f t="shared" si="56"/>
        <v>1120</v>
      </c>
      <c r="F1120" s="3">
        <v>1116000</v>
      </c>
      <c r="G1120">
        <f t="shared" si="55"/>
        <v>-1.7387771571987025</v>
      </c>
    </row>
    <row r="1121" spans="1:7">
      <c r="A1121" s="3">
        <v>442320</v>
      </c>
      <c r="D1121">
        <f t="shared" si="54"/>
        <v>0.44813737753563382</v>
      </c>
      <c r="E1121">
        <f t="shared" si="56"/>
        <v>1121</v>
      </c>
      <c r="F1121" s="3">
        <v>1118424</v>
      </c>
      <c r="G1121">
        <f t="shared" si="55"/>
        <v>-1.7394043104585901</v>
      </c>
    </row>
    <row r="1122" spans="1:7">
      <c r="A1122" s="3">
        <v>3380890</v>
      </c>
      <c r="D1122">
        <f t="shared" si="54"/>
        <v>0.44980250305176617</v>
      </c>
      <c r="E1122">
        <f t="shared" si="56"/>
        <v>1122</v>
      </c>
      <c r="F1122" s="3">
        <v>1123216</v>
      </c>
      <c r="G1122">
        <f t="shared" si="55"/>
        <v>-1.7396794473016812</v>
      </c>
    </row>
    <row r="1123" spans="1:7">
      <c r="A1123" s="3">
        <v>250000</v>
      </c>
      <c r="D1123">
        <f t="shared" si="54"/>
        <v>0.4514688766453589</v>
      </c>
      <c r="E1123">
        <f t="shared" si="56"/>
        <v>1123</v>
      </c>
      <c r="F1123" s="3">
        <v>1125270</v>
      </c>
      <c r="G1123">
        <f t="shared" si="55"/>
        <v>-1.7406053401943877</v>
      </c>
    </row>
    <row r="1124" spans="1:7">
      <c r="A1124" s="3">
        <v>6000067</v>
      </c>
      <c r="D1124">
        <f t="shared" si="54"/>
        <v>0.45313650482293322</v>
      </c>
      <c r="E1124">
        <f t="shared" si="56"/>
        <v>1124</v>
      </c>
      <c r="F1124" s="3">
        <v>1137632</v>
      </c>
      <c r="G1124">
        <f t="shared" si="55"/>
        <v>-1.7388215834011402</v>
      </c>
    </row>
    <row r="1125" spans="1:7">
      <c r="A1125" s="3">
        <v>35000</v>
      </c>
      <c r="D1125">
        <f t="shared" si="54"/>
        <v>0.4548053941196778</v>
      </c>
      <c r="E1125">
        <f t="shared" si="56"/>
        <v>1125</v>
      </c>
      <c r="F1125" s="3">
        <v>1144856</v>
      </c>
      <c r="G1125">
        <f t="shared" si="55"/>
        <v>-1.7386796387992913</v>
      </c>
    </row>
    <row r="1126" spans="1:7">
      <c r="A1126" s="3">
        <v>325000</v>
      </c>
      <c r="D1126">
        <f t="shared" si="54"/>
        <v>0.45647555109967425</v>
      </c>
      <c r="E1126">
        <f t="shared" si="56"/>
        <v>1126</v>
      </c>
      <c r="F1126" s="3">
        <v>1150000</v>
      </c>
      <c r="G1126">
        <f t="shared" si="55"/>
        <v>-1.7389808301667997</v>
      </c>
    </row>
    <row r="1127" spans="1:7">
      <c r="A1127" s="3">
        <v>1440590</v>
      </c>
      <c r="D1127">
        <f t="shared" si="54"/>
        <v>0.45814698235612367</v>
      </c>
      <c r="E1127">
        <f t="shared" si="56"/>
        <v>1127</v>
      </c>
      <c r="F1127" s="3">
        <v>1153442</v>
      </c>
      <c r="G1127">
        <f t="shared" si="55"/>
        <v>-1.7396971941178967</v>
      </c>
    </row>
    <row r="1128" spans="1:7">
      <c r="A1128" s="3">
        <v>1957395</v>
      </c>
      <c r="D1128">
        <f t="shared" si="54"/>
        <v>0.45981969451157595</v>
      </c>
      <c r="E1128">
        <f t="shared" si="56"/>
        <v>1128</v>
      </c>
      <c r="F1128" s="3">
        <v>1159989</v>
      </c>
      <c r="G1128">
        <f t="shared" si="55"/>
        <v>-1.7396710091862662</v>
      </c>
    </row>
    <row r="1129" spans="1:7">
      <c r="A1129" s="3">
        <v>10000000</v>
      </c>
      <c r="D1129">
        <f t="shared" si="54"/>
        <v>0.46149369421815856</v>
      </c>
      <c r="E1129">
        <f t="shared" si="56"/>
        <v>1129</v>
      </c>
      <c r="F1129" s="3">
        <v>1163695</v>
      </c>
      <c r="G1129">
        <f t="shared" si="55"/>
        <v>-1.7403471404007138</v>
      </c>
    </row>
    <row r="1130" spans="1:7">
      <c r="A1130" s="3">
        <v>1935974</v>
      </c>
      <c r="D1130">
        <f t="shared" si="54"/>
        <v>0.46316898815781005</v>
      </c>
      <c r="E1130">
        <f t="shared" si="56"/>
        <v>1130</v>
      </c>
      <c r="F1130" s="3">
        <v>1168734</v>
      </c>
      <c r="G1130">
        <f t="shared" si="55"/>
        <v>-1.7407104222222851</v>
      </c>
    </row>
    <row r="1131" spans="1:7">
      <c r="A1131" s="3">
        <v>300000</v>
      </c>
      <c r="D1131">
        <f t="shared" si="54"/>
        <v>0.46484558304251511</v>
      </c>
      <c r="E1131">
        <f t="shared" si="56"/>
        <v>1131</v>
      </c>
      <c r="F1131" s="3">
        <v>1175000</v>
      </c>
      <c r="G1131">
        <f t="shared" si="55"/>
        <v>-1.7407854987380422</v>
      </c>
    </row>
    <row r="1132" spans="1:7">
      <c r="A1132" s="3">
        <v>4665344</v>
      </c>
      <c r="D1132">
        <f t="shared" si="54"/>
        <v>0.46652348561454038</v>
      </c>
      <c r="E1132">
        <f t="shared" si="56"/>
        <v>1132</v>
      </c>
      <c r="F1132" s="3">
        <v>1179770</v>
      </c>
      <c r="G1132">
        <f t="shared" si="55"/>
        <v>-1.7412092015304628</v>
      </c>
    </row>
    <row r="1133" spans="1:7">
      <c r="A1133" s="3">
        <v>111376</v>
      </c>
      <c r="D1133">
        <f t="shared" si="54"/>
        <v>0.46820270264667324</v>
      </c>
      <c r="E1133">
        <f t="shared" si="56"/>
        <v>1133</v>
      </c>
      <c r="F1133" s="3">
        <v>1181375</v>
      </c>
      <c r="G1133">
        <f t="shared" si="55"/>
        <v>-1.742372338753627</v>
      </c>
    </row>
    <row r="1134" spans="1:7">
      <c r="A1134" s="3">
        <v>385801</v>
      </c>
      <c r="D1134">
        <f t="shared" si="54"/>
        <v>0.46988324094246253</v>
      </c>
      <c r="E1134">
        <f t="shared" si="56"/>
        <v>1134</v>
      </c>
      <c r="F1134" s="3">
        <v>1189756</v>
      </c>
      <c r="G1134">
        <f t="shared" si="55"/>
        <v>-1.7419486416803052</v>
      </c>
    </row>
    <row r="1135" spans="1:7">
      <c r="A1135" s="3">
        <v>700000</v>
      </c>
      <c r="D1135">
        <f t="shared" si="54"/>
        <v>0.47156510733646206</v>
      </c>
      <c r="E1135">
        <f t="shared" si="56"/>
        <v>1135</v>
      </c>
      <c r="F1135" s="3">
        <v>1194000</v>
      </c>
      <c r="G1135">
        <f t="shared" si="55"/>
        <v>-1.7424918274397516</v>
      </c>
    </row>
    <row r="1136" spans="1:7">
      <c r="A1136" s="3">
        <v>1312500</v>
      </c>
      <c r="D1136">
        <f t="shared" si="54"/>
        <v>0.47324830869447515</v>
      </c>
      <c r="E1136">
        <f t="shared" si="56"/>
        <v>1136</v>
      </c>
      <c r="F1136" s="3">
        <v>1195639</v>
      </c>
      <c r="G1136">
        <f t="shared" si="55"/>
        <v>-1.7436438431839771</v>
      </c>
    </row>
    <row r="1137" spans="1:7">
      <c r="A1137" s="3">
        <v>330000</v>
      </c>
      <c r="D1137">
        <f t="shared" si="54"/>
        <v>0.4749328519138013</v>
      </c>
      <c r="E1137">
        <f t="shared" si="56"/>
        <v>1137</v>
      </c>
      <c r="F1137" s="3">
        <v>1200000</v>
      </c>
      <c r="G1137">
        <f t="shared" si="55"/>
        <v>-1.7441575030848444</v>
      </c>
    </row>
    <row r="1138" spans="1:7">
      <c r="A1138" s="3">
        <v>511359</v>
      </c>
      <c r="D1138">
        <f t="shared" si="54"/>
        <v>0.47661874392348746</v>
      </c>
      <c r="E1138">
        <f t="shared" si="56"/>
        <v>1138</v>
      </c>
      <c r="F1138" s="3">
        <v>1200000</v>
      </c>
      <c r="G1138">
        <f t="shared" si="55"/>
        <v>-1.7456921775266261</v>
      </c>
    </row>
    <row r="1139" spans="1:7">
      <c r="A1139" s="3">
        <v>5115250</v>
      </c>
      <c r="D1139">
        <f t="shared" si="54"/>
        <v>0.47830599168457782</v>
      </c>
      <c r="E1139">
        <f t="shared" si="56"/>
        <v>1139</v>
      </c>
      <c r="F1139" s="3">
        <v>1200000</v>
      </c>
      <c r="G1139">
        <f t="shared" si="55"/>
        <v>-1.7472268519684078</v>
      </c>
    </row>
    <row r="1140" spans="1:7">
      <c r="A1140" s="3">
        <v>9675588</v>
      </c>
      <c r="D1140">
        <f t="shared" si="54"/>
        <v>0.4799946021903681</v>
      </c>
      <c r="E1140">
        <f t="shared" si="56"/>
        <v>1140</v>
      </c>
      <c r="F1140" s="3">
        <v>1200000</v>
      </c>
      <c r="G1140">
        <f t="shared" si="55"/>
        <v>-1.7487615264101897</v>
      </c>
    </row>
    <row r="1141" spans="1:7">
      <c r="A1141" s="3">
        <v>638620</v>
      </c>
      <c r="D1141">
        <f t="shared" si="54"/>
        <v>0.48168458246666213</v>
      </c>
      <c r="E1141">
        <f t="shared" si="56"/>
        <v>1141</v>
      </c>
      <c r="F1141" s="3">
        <v>1200000</v>
      </c>
      <c r="G1141">
        <f t="shared" si="55"/>
        <v>-1.7502962008519709</v>
      </c>
    </row>
    <row r="1142" spans="1:7">
      <c r="A1142" s="3">
        <v>50000</v>
      </c>
      <c r="D1142">
        <f t="shared" si="54"/>
        <v>0.4833759395720309</v>
      </c>
      <c r="E1142">
        <f t="shared" si="56"/>
        <v>1142</v>
      </c>
      <c r="F1142" s="3">
        <v>1200000</v>
      </c>
      <c r="G1142">
        <f t="shared" si="55"/>
        <v>-1.7518308752937528</v>
      </c>
    </row>
    <row r="1143" spans="1:7">
      <c r="A1143" s="3">
        <v>50000</v>
      </c>
      <c r="D1143">
        <f t="shared" si="54"/>
        <v>0.48506868059807201</v>
      </c>
      <c r="E1143">
        <f t="shared" si="56"/>
        <v>1143</v>
      </c>
      <c r="F1143" s="3">
        <v>1200000</v>
      </c>
      <c r="G1143">
        <f t="shared" si="55"/>
        <v>-1.7533655497355345</v>
      </c>
    </row>
    <row r="1144" spans="1:7">
      <c r="A1144" s="3">
        <v>1900000</v>
      </c>
      <c r="D1144">
        <f t="shared" si="54"/>
        <v>0.48676281266967347</v>
      </c>
      <c r="E1144">
        <f t="shared" si="56"/>
        <v>1144</v>
      </c>
      <c r="F1144" s="3">
        <v>1200007</v>
      </c>
      <c r="G1144">
        <f t="shared" si="55"/>
        <v>-1.7548985742855019</v>
      </c>
    </row>
    <row r="1145" spans="1:7">
      <c r="A1145" s="3">
        <v>50000</v>
      </c>
      <c r="D1145">
        <f t="shared" si="54"/>
        <v>0.48845834294527885</v>
      </c>
      <c r="E1145">
        <f t="shared" si="56"/>
        <v>1145</v>
      </c>
      <c r="F1145" s="3">
        <v>1205600</v>
      </c>
      <c r="G1145">
        <f t="shared" si="55"/>
        <v>-1.7551143662079991</v>
      </c>
    </row>
    <row r="1146" spans="1:7">
      <c r="A1146" s="3">
        <v>3004365</v>
      </c>
      <c r="D1146">
        <f t="shared" si="54"/>
        <v>0.49015527861715691</v>
      </c>
      <c r="E1146">
        <f t="shared" si="56"/>
        <v>1146</v>
      </c>
      <c r="F1146" s="3">
        <v>1221800</v>
      </c>
      <c r="G1146">
        <f t="shared" si="55"/>
        <v>-1.7528304761088438</v>
      </c>
    </row>
    <row r="1147" spans="1:7">
      <c r="A1147" s="3">
        <v>210000</v>
      </c>
      <c r="D1147">
        <f t="shared" si="54"/>
        <v>0.49185362691166945</v>
      </c>
      <c r="E1147">
        <f t="shared" si="56"/>
        <v>1147</v>
      </c>
      <c r="F1147" s="3">
        <v>1224953</v>
      </c>
      <c r="G1147">
        <f t="shared" si="55"/>
        <v>-1.7536180781506756</v>
      </c>
    </row>
    <row r="1148" spans="1:7">
      <c r="A1148" s="3">
        <v>300000</v>
      </c>
      <c r="D1148">
        <f t="shared" si="54"/>
        <v>0.49355339508954532</v>
      </c>
      <c r="E1148">
        <f t="shared" si="56"/>
        <v>1148</v>
      </c>
      <c r="F1148" s="3">
        <v>1229467</v>
      </c>
      <c r="G1148">
        <f t="shared" si="55"/>
        <v>-1.7540841584045319</v>
      </c>
    </row>
    <row r="1149" spans="1:7">
      <c r="A1149" s="3">
        <v>10000</v>
      </c>
      <c r="D1149">
        <f t="shared" si="54"/>
        <v>0.49525459044615677</v>
      </c>
      <c r="E1149">
        <f t="shared" si="56"/>
        <v>1149</v>
      </c>
      <c r="F1149" s="3">
        <v>1229730</v>
      </c>
      <c r="G1149">
        <f t="shared" si="55"/>
        <v>-1.7555507789969933</v>
      </c>
    </row>
    <row r="1150" spans="1:7">
      <c r="A1150" s="3">
        <v>94500</v>
      </c>
      <c r="D1150">
        <f t="shared" si="54"/>
        <v>0.49695722031179529</v>
      </c>
      <c r="E1150">
        <f t="shared" si="56"/>
        <v>1150</v>
      </c>
      <c r="F1150" s="3">
        <v>1233281</v>
      </c>
      <c r="G1150">
        <f t="shared" si="55"/>
        <v>-1.7562418178842849</v>
      </c>
    </row>
    <row r="1151" spans="1:7">
      <c r="A1151" s="3">
        <v>1000000</v>
      </c>
      <c r="D1151">
        <f t="shared" si="54"/>
        <v>0.49866129205195342</v>
      </c>
      <c r="E1151">
        <f t="shared" si="56"/>
        <v>1151</v>
      </c>
      <c r="F1151" s="3">
        <v>1235787</v>
      </c>
      <c r="G1151">
        <f t="shared" si="55"/>
        <v>-1.7571783426840015</v>
      </c>
    </row>
    <row r="1152" spans="1:7">
      <c r="A1152" s="3">
        <v>175000</v>
      </c>
      <c r="D1152">
        <f t="shared" si="54"/>
        <v>0.50036681306760666</v>
      </c>
      <c r="E1152">
        <f t="shared" si="56"/>
        <v>1152</v>
      </c>
      <c r="F1152" s="3">
        <v>1243039</v>
      </c>
      <c r="G1152">
        <f t="shared" si="55"/>
        <v>-1.756994232347872</v>
      </c>
    </row>
    <row r="1153" spans="1:7">
      <c r="A1153" s="3">
        <v>300000</v>
      </c>
      <c r="D1153">
        <f t="shared" ref="D1153:D1216" si="57">NORMSINV((E1153-0.5)/C$12)</f>
        <v>0.50207379079550096</v>
      </c>
      <c r="E1153">
        <f t="shared" si="56"/>
        <v>1153</v>
      </c>
      <c r="F1153" s="3">
        <v>1245813</v>
      </c>
      <c r="G1153">
        <f t="shared" ref="G1153:G1216" si="58">IF(ISERROR((2*E1153 -1)/C$12*(LN(NORMDIST(F1153,C$6,C$8,TRUE))+LN(1-NORMDIST(INDEX(F:F,C$12-E1153+1,,1),C$6,C$8,TRUE)))),"",(2*E1153 -1)/C$12*(LN(NORMDIST(F1153,C$6,C$8,TRUE))+LN(1-NORMDIST(INDEX(F:F,C$12-E1153+1,,1),C$6,C$8,TRUE))))</f>
        <v>-1.7578653252807497</v>
      </c>
    </row>
    <row r="1154" spans="1:7">
      <c r="A1154" s="3">
        <v>260000</v>
      </c>
      <c r="D1154">
        <f t="shared" si="57"/>
        <v>0.50378223270843825</v>
      </c>
      <c r="E1154">
        <f t="shared" ref="E1154:E1217" si="59">E1153+1</f>
        <v>1154</v>
      </c>
      <c r="F1154" s="3">
        <v>1249040</v>
      </c>
      <c r="G1154">
        <f t="shared" si="58"/>
        <v>-1.7586286018796728</v>
      </c>
    </row>
    <row r="1155" spans="1:7">
      <c r="A1155" s="3">
        <v>2914000</v>
      </c>
      <c r="D1155">
        <f t="shared" si="57"/>
        <v>0.5054921463155696</v>
      </c>
      <c r="E1155">
        <f t="shared" si="59"/>
        <v>1155</v>
      </c>
      <c r="F1155" s="3">
        <v>1250000</v>
      </c>
      <c r="G1155">
        <f t="shared" si="58"/>
        <v>-1.7599263934335567</v>
      </c>
    </row>
    <row r="1156" spans="1:7">
      <c r="A1156" s="3">
        <v>850000</v>
      </c>
      <c r="D1156">
        <f t="shared" si="57"/>
        <v>0.50720353916268757</v>
      </c>
      <c r="E1156">
        <f t="shared" si="59"/>
        <v>1156</v>
      </c>
      <c r="F1156" s="3">
        <v>1254000</v>
      </c>
      <c r="G1156">
        <f t="shared" si="58"/>
        <v>-1.7605052777018284</v>
      </c>
    </row>
    <row r="1157" spans="1:7">
      <c r="A1157" s="3">
        <v>3775000</v>
      </c>
      <c r="D1157">
        <f t="shared" si="57"/>
        <v>0.50891641883252303</v>
      </c>
      <c r="E1157">
        <f t="shared" si="59"/>
        <v>1157</v>
      </c>
      <c r="F1157" s="3">
        <v>1255420</v>
      </c>
      <c r="G1157">
        <f t="shared" si="58"/>
        <v>-1.7616930470524557</v>
      </c>
    </row>
    <row r="1158" spans="1:7">
      <c r="A1158" s="3">
        <v>500000</v>
      </c>
      <c r="D1158">
        <f t="shared" si="57"/>
        <v>0.51063079294504377</v>
      </c>
      <c r="E1158">
        <f t="shared" si="59"/>
        <v>1158</v>
      </c>
      <c r="F1158" s="3">
        <v>1255420</v>
      </c>
      <c r="G1158">
        <f t="shared" si="58"/>
        <v>-1.7632163441100022</v>
      </c>
    </row>
    <row r="1159" spans="1:7">
      <c r="A1159" s="3">
        <v>650000</v>
      </c>
      <c r="D1159">
        <f t="shared" si="57"/>
        <v>0.51234666915775673</v>
      </c>
      <c r="E1159">
        <f t="shared" si="59"/>
        <v>1159</v>
      </c>
      <c r="F1159" s="3">
        <v>1257615</v>
      </c>
      <c r="G1159">
        <f t="shared" si="58"/>
        <v>-1.7642197812265994</v>
      </c>
    </row>
    <row r="1160" spans="1:7">
      <c r="A1160" s="3">
        <v>27640000</v>
      </c>
      <c r="D1160">
        <f t="shared" si="57"/>
        <v>0.51406405516601306</v>
      </c>
      <c r="E1160">
        <f t="shared" si="59"/>
        <v>1160</v>
      </c>
      <c r="F1160" s="3">
        <v>1261087</v>
      </c>
      <c r="G1160">
        <f t="shared" si="58"/>
        <v>-1.7649199569405458</v>
      </c>
    </row>
    <row r="1161" spans="1:7">
      <c r="A1161" s="3">
        <v>250000</v>
      </c>
      <c r="D1161">
        <f t="shared" si="57"/>
        <v>0.51578295870331503</v>
      </c>
      <c r="E1161">
        <f t="shared" si="59"/>
        <v>1161</v>
      </c>
      <c r="F1161" s="3">
        <v>1271400</v>
      </c>
      <c r="G1161">
        <f t="shared" si="58"/>
        <v>-1.7639988306122238</v>
      </c>
    </row>
    <row r="1162" spans="1:7">
      <c r="A1162" s="3">
        <v>14518052</v>
      </c>
      <c r="D1162">
        <f t="shared" si="57"/>
        <v>0.51750338754162628</v>
      </c>
      <c r="E1162">
        <f t="shared" si="59"/>
        <v>1162</v>
      </c>
      <c r="F1162" s="3">
        <v>1293000</v>
      </c>
      <c r="G1162">
        <f t="shared" si="58"/>
        <v>-1.7604090774914487</v>
      </c>
    </row>
    <row r="1163" spans="1:7">
      <c r="A1163" s="3">
        <v>1463346</v>
      </c>
      <c r="D1163">
        <f t="shared" si="57"/>
        <v>0.51922534949168586</v>
      </c>
      <c r="E1163">
        <f t="shared" si="59"/>
        <v>1163</v>
      </c>
      <c r="F1163" s="3">
        <v>1293904</v>
      </c>
      <c r="G1163">
        <f t="shared" si="58"/>
        <v>-1.7617110249156771</v>
      </c>
    </row>
    <row r="1164" spans="1:7">
      <c r="A1164" s="3">
        <v>21574274</v>
      </c>
      <c r="D1164">
        <f t="shared" si="57"/>
        <v>0.520948852403325</v>
      </c>
      <c r="E1164">
        <f t="shared" si="59"/>
        <v>1164</v>
      </c>
      <c r="F1164" s="3">
        <v>1300000</v>
      </c>
      <c r="G1164">
        <f t="shared" si="58"/>
        <v>-1.7617850058491948</v>
      </c>
    </row>
    <row r="1165" spans="1:7">
      <c r="A1165" s="3">
        <v>152232</v>
      </c>
      <c r="D1165">
        <f t="shared" si="57"/>
        <v>0.52267390416578519</v>
      </c>
      <c r="E1165">
        <f t="shared" si="59"/>
        <v>1165</v>
      </c>
      <c r="F1165" s="3">
        <v>1300000</v>
      </c>
      <c r="G1165">
        <f t="shared" si="58"/>
        <v>-1.7632982358159721</v>
      </c>
    </row>
    <row r="1166" spans="1:7">
      <c r="A1166" s="3">
        <v>400000</v>
      </c>
      <c r="D1166">
        <f t="shared" si="57"/>
        <v>0.52440051270804078</v>
      </c>
      <c r="E1166">
        <f t="shared" si="59"/>
        <v>1166</v>
      </c>
      <c r="F1166" s="3">
        <v>1300010</v>
      </c>
      <c r="G1166">
        <f t="shared" si="58"/>
        <v>-1.7648010743076779</v>
      </c>
    </row>
    <row r="1167" spans="1:7">
      <c r="A1167" s="3">
        <v>5000000</v>
      </c>
      <c r="D1167">
        <f t="shared" si="57"/>
        <v>0.5261286859991261</v>
      </c>
      <c r="E1167">
        <f t="shared" si="59"/>
        <v>1167</v>
      </c>
      <c r="F1167" s="3">
        <v>1303920</v>
      </c>
      <c r="G1167">
        <f t="shared" si="58"/>
        <v>-1.7653752417273674</v>
      </c>
    </row>
    <row r="1168" spans="1:7">
      <c r="A1168" s="3">
        <v>16294847</v>
      </c>
      <c r="D1168">
        <f t="shared" si="57"/>
        <v>0.52785843204846195</v>
      </c>
      <c r="E1168">
        <f t="shared" si="59"/>
        <v>1168</v>
      </c>
      <c r="F1168" s="3">
        <v>1307738</v>
      </c>
      <c r="G1168">
        <f t="shared" si="58"/>
        <v>-1.7659797978598961</v>
      </c>
    </row>
    <row r="1169" spans="1:7">
      <c r="A1169" s="3">
        <v>400000</v>
      </c>
      <c r="D1169">
        <f t="shared" si="57"/>
        <v>0.52958975890618809</v>
      </c>
      <c r="E1169">
        <f t="shared" si="59"/>
        <v>1169</v>
      </c>
      <c r="F1169" s="3">
        <v>1309409</v>
      </c>
      <c r="G1169">
        <f t="shared" si="58"/>
        <v>-1.767095606341295</v>
      </c>
    </row>
    <row r="1170" spans="1:7">
      <c r="A1170" s="3">
        <v>500000</v>
      </c>
      <c r="D1170">
        <f t="shared" si="57"/>
        <v>0.53132267466349803</v>
      </c>
      <c r="E1170">
        <f t="shared" si="59"/>
        <v>1170</v>
      </c>
      <c r="F1170" s="3">
        <v>1312500</v>
      </c>
      <c r="G1170">
        <f t="shared" si="58"/>
        <v>-1.7678717573177678</v>
      </c>
    </row>
    <row r="1171" spans="1:7">
      <c r="A1171" s="3">
        <v>200000</v>
      </c>
      <c r="D1171">
        <f t="shared" si="57"/>
        <v>0.53305718745297825</v>
      </c>
      <c r="E1171">
        <f t="shared" si="59"/>
        <v>1171</v>
      </c>
      <c r="F1171" s="3">
        <v>1348323</v>
      </c>
      <c r="G1171">
        <f t="shared" si="58"/>
        <v>-1.7608899855788636</v>
      </c>
    </row>
    <row r="1172" spans="1:7">
      <c r="A1172" s="3">
        <v>800000</v>
      </c>
      <c r="D1172">
        <f t="shared" si="57"/>
        <v>0.53479330544894788</v>
      </c>
      <c r="E1172">
        <f t="shared" si="59"/>
        <v>1172</v>
      </c>
      <c r="F1172" s="3">
        <v>1350000</v>
      </c>
      <c r="G1172">
        <f t="shared" si="58"/>
        <v>-1.7619792223918074</v>
      </c>
    </row>
    <row r="1173" spans="1:7">
      <c r="A1173" s="3">
        <v>650000</v>
      </c>
      <c r="D1173">
        <f t="shared" si="57"/>
        <v>0.53653103686780368</v>
      </c>
      <c r="E1173">
        <f t="shared" si="59"/>
        <v>1173</v>
      </c>
      <c r="F1173" s="3">
        <v>1357229</v>
      </c>
      <c r="G1173">
        <f t="shared" si="58"/>
        <v>-1.7617572742696888</v>
      </c>
    </row>
    <row r="1174" spans="1:7">
      <c r="A1174" s="3">
        <v>200000</v>
      </c>
      <c r="D1174">
        <f t="shared" si="57"/>
        <v>0.53827038996836962</v>
      </c>
      <c r="E1174">
        <f t="shared" si="59"/>
        <v>1174</v>
      </c>
      <c r="F1174" s="3">
        <v>1365117</v>
      </c>
      <c r="G1174">
        <f t="shared" si="58"/>
        <v>-1.7613924299166777</v>
      </c>
    </row>
    <row r="1175" spans="1:7">
      <c r="A1175" s="3">
        <v>5420332</v>
      </c>
      <c r="D1175">
        <f t="shared" si="57"/>
        <v>0.54001137305224611</v>
      </c>
      <c r="E1175">
        <f t="shared" si="59"/>
        <v>1175</v>
      </c>
      <c r="F1175" s="3">
        <v>1365913</v>
      </c>
      <c r="G1175">
        <f t="shared" si="58"/>
        <v>-1.7627034857367083</v>
      </c>
    </row>
    <row r="1176" spans="1:7">
      <c r="A1176" s="3">
        <v>125000</v>
      </c>
      <c r="D1176">
        <f t="shared" si="57"/>
        <v>0.54175399446416639</v>
      </c>
      <c r="E1176">
        <f t="shared" si="59"/>
        <v>1176</v>
      </c>
      <c r="F1176" s="3">
        <v>1370000</v>
      </c>
      <c r="G1176">
        <f t="shared" si="58"/>
        <v>-1.7632337288441708</v>
      </c>
    </row>
    <row r="1177" spans="1:7">
      <c r="A1177" s="3">
        <v>733793</v>
      </c>
      <c r="D1177">
        <f t="shared" si="57"/>
        <v>0.54349826259235356</v>
      </c>
      <c r="E1177">
        <f t="shared" si="59"/>
        <v>1177</v>
      </c>
      <c r="F1177" s="3">
        <v>1397601</v>
      </c>
      <c r="G1177">
        <f t="shared" si="58"/>
        <v>-1.7582096593011205</v>
      </c>
    </row>
    <row r="1178" spans="1:7">
      <c r="A1178" s="3">
        <v>200000</v>
      </c>
      <c r="D1178">
        <f t="shared" si="57"/>
        <v>0.54524418586888423</v>
      </c>
      <c r="E1178">
        <f t="shared" si="59"/>
        <v>1178</v>
      </c>
      <c r="F1178" s="3">
        <v>1400000</v>
      </c>
      <c r="G1178">
        <f t="shared" si="58"/>
        <v>-1.7591209909365677</v>
      </c>
    </row>
    <row r="1179" spans="1:7">
      <c r="A1179" s="3">
        <v>75000</v>
      </c>
      <c r="D1179">
        <f t="shared" si="57"/>
        <v>0.54699177277005129</v>
      </c>
      <c r="E1179">
        <f t="shared" si="59"/>
        <v>1179</v>
      </c>
      <c r="F1179" s="3">
        <v>1418622</v>
      </c>
      <c r="G1179">
        <f t="shared" si="58"/>
        <v>-1.7561984704256628</v>
      </c>
    </row>
    <row r="1180" spans="1:7">
      <c r="A1180" s="3">
        <v>20000</v>
      </c>
      <c r="D1180">
        <f t="shared" si="57"/>
        <v>0.54874103181673495</v>
      </c>
      <c r="E1180">
        <f t="shared" si="59"/>
        <v>1180</v>
      </c>
      <c r="F1180" s="3">
        <v>1422627</v>
      </c>
      <c r="G1180">
        <f t="shared" si="58"/>
        <v>-1.7566874277112665</v>
      </c>
    </row>
    <row r="1181" spans="1:7">
      <c r="A1181" s="3">
        <v>2100000</v>
      </c>
      <c r="D1181">
        <f t="shared" si="57"/>
        <v>0.5504919715747737</v>
      </c>
      <c r="E1181">
        <f t="shared" si="59"/>
        <v>1181</v>
      </c>
      <c r="F1181" s="3">
        <v>1425000</v>
      </c>
      <c r="G1181">
        <f t="shared" si="58"/>
        <v>-1.7575488381434907</v>
      </c>
    </row>
    <row r="1182" spans="1:7">
      <c r="A1182" s="3">
        <v>2506116</v>
      </c>
      <c r="D1182">
        <f t="shared" si="57"/>
        <v>0.55224460065534264</v>
      </c>
      <c r="E1182">
        <f t="shared" si="59"/>
        <v>1182</v>
      </c>
      <c r="F1182" s="3">
        <v>1439000</v>
      </c>
      <c r="G1182">
        <f t="shared" si="58"/>
        <v>-1.7557266237047031</v>
      </c>
    </row>
    <row r="1183" spans="1:7">
      <c r="A1183" s="3">
        <v>365000</v>
      </c>
      <c r="D1183">
        <f t="shared" si="57"/>
        <v>0.55399892771533077</v>
      </c>
      <c r="E1183">
        <f t="shared" si="59"/>
        <v>1183</v>
      </c>
      <c r="F1183" s="3">
        <v>1439034</v>
      </c>
      <c r="G1183">
        <f t="shared" si="58"/>
        <v>-1.7570742927671152</v>
      </c>
    </row>
    <row r="1184" spans="1:7">
      <c r="A1184" s="3">
        <v>187000</v>
      </c>
      <c r="D1184">
        <f t="shared" si="57"/>
        <v>0.55575496145772607</v>
      </c>
      <c r="E1184">
        <f t="shared" si="59"/>
        <v>1184</v>
      </c>
      <c r="F1184" s="3">
        <v>1440000</v>
      </c>
      <c r="G1184">
        <f t="shared" si="58"/>
        <v>-1.7583107279555448</v>
      </c>
    </row>
    <row r="1185" spans="1:7">
      <c r="A1185" s="3">
        <v>50000</v>
      </c>
      <c r="D1185">
        <f t="shared" si="57"/>
        <v>0.55751271063200369</v>
      </c>
      <c r="E1185">
        <f t="shared" si="59"/>
        <v>1185</v>
      </c>
      <c r="F1185" s="3">
        <v>1440590</v>
      </c>
      <c r="G1185">
        <f t="shared" si="58"/>
        <v>-1.7594473235609853</v>
      </c>
    </row>
    <row r="1186" spans="1:7">
      <c r="A1186" s="3">
        <v>2131800</v>
      </c>
      <c r="D1186">
        <f t="shared" si="57"/>
        <v>0.55927218403451617</v>
      </c>
      <c r="E1186">
        <f t="shared" si="59"/>
        <v>1186</v>
      </c>
      <c r="F1186" s="3">
        <v>1445269</v>
      </c>
      <c r="G1186">
        <f t="shared" si="58"/>
        <v>-1.7597401432918887</v>
      </c>
    </row>
    <row r="1187" spans="1:7">
      <c r="A1187" s="3">
        <v>671361</v>
      </c>
      <c r="D1187">
        <f t="shared" si="57"/>
        <v>0.56103339050888912</v>
      </c>
      <c r="E1187">
        <f t="shared" si="59"/>
        <v>1187</v>
      </c>
      <c r="F1187" s="3">
        <v>1449039</v>
      </c>
      <c r="G1187">
        <f t="shared" si="58"/>
        <v>-1.7602337306291314</v>
      </c>
    </row>
    <row r="1188" spans="1:7">
      <c r="A1188" s="3">
        <v>250000</v>
      </c>
      <c r="D1188">
        <f t="shared" si="57"/>
        <v>0.56279633894641978</v>
      </c>
      <c r="E1188">
        <f t="shared" si="59"/>
        <v>1188</v>
      </c>
      <c r="F1188" s="3">
        <v>1453832</v>
      </c>
      <c r="G1188">
        <f t="shared" si="58"/>
        <v>-1.7605547053733173</v>
      </c>
    </row>
    <row r="1189" spans="1:7">
      <c r="A1189" s="3">
        <v>750000</v>
      </c>
      <c r="D1189">
        <f t="shared" si="57"/>
        <v>0.5645610382864823</v>
      </c>
      <c r="E1189">
        <f t="shared" si="59"/>
        <v>1189</v>
      </c>
      <c r="F1189" s="3">
        <v>1463346</v>
      </c>
      <c r="G1189">
        <f t="shared" si="58"/>
        <v>-1.7594342275598414</v>
      </c>
    </row>
    <row r="1190" spans="1:7">
      <c r="A1190" s="3">
        <v>170000</v>
      </c>
      <c r="D1190">
        <f t="shared" si="57"/>
        <v>0.5663274975169329</v>
      </c>
      <c r="E1190">
        <f t="shared" si="59"/>
        <v>1190</v>
      </c>
      <c r="F1190" s="3">
        <v>1464667</v>
      </c>
      <c r="G1190">
        <f t="shared" si="58"/>
        <v>-1.760506242297311</v>
      </c>
    </row>
    <row r="1191" spans="1:7">
      <c r="A1191" s="3">
        <v>7913604</v>
      </c>
      <c r="D1191">
        <f t="shared" si="57"/>
        <v>0.56809572567452149</v>
      </c>
      <c r="E1191">
        <f t="shared" si="59"/>
        <v>1191</v>
      </c>
      <c r="F1191" s="3">
        <v>1465000</v>
      </c>
      <c r="G1191">
        <f t="shared" si="58"/>
        <v>-1.7618654311127444</v>
      </c>
    </row>
    <row r="1192" spans="1:7">
      <c r="A1192" s="3">
        <v>3079800</v>
      </c>
      <c r="D1192">
        <f t="shared" si="57"/>
        <v>0.5698657318453092</v>
      </c>
      <c r="E1192">
        <f t="shared" si="59"/>
        <v>1192</v>
      </c>
      <c r="F1192" s="3">
        <v>1465525</v>
      </c>
      <c r="G1192">
        <f t="shared" si="58"/>
        <v>-1.7629294303566452</v>
      </c>
    </row>
    <row r="1193" spans="1:7">
      <c r="A1193" s="3">
        <v>1179770</v>
      </c>
      <c r="D1193">
        <f t="shared" si="57"/>
        <v>0.5716375251650857</v>
      </c>
      <c r="E1193">
        <f t="shared" si="59"/>
        <v>1193</v>
      </c>
      <c r="F1193" s="3">
        <v>1470457</v>
      </c>
      <c r="G1193">
        <f t="shared" si="58"/>
        <v>-1.7632434450584593</v>
      </c>
    </row>
    <row r="1194" spans="1:7">
      <c r="A1194" s="3">
        <v>2683400</v>
      </c>
      <c r="D1194">
        <f t="shared" si="57"/>
        <v>0.57341111481979479</v>
      </c>
      <c r="E1194">
        <f t="shared" si="59"/>
        <v>1194</v>
      </c>
      <c r="F1194" s="3">
        <v>1475261</v>
      </c>
      <c r="G1194">
        <f t="shared" si="58"/>
        <v>-1.7635524615055376</v>
      </c>
    </row>
    <row r="1195" spans="1:7">
      <c r="A1195" s="3">
        <v>575000</v>
      </c>
      <c r="D1195">
        <f t="shared" si="57"/>
        <v>0.57518651004596155</v>
      </c>
      <c r="E1195">
        <f t="shared" si="59"/>
        <v>1195</v>
      </c>
      <c r="F1195" s="3">
        <v>1498063</v>
      </c>
      <c r="G1195">
        <f t="shared" si="58"/>
        <v>-1.7594301872977363</v>
      </c>
    </row>
    <row r="1196" spans="1:7">
      <c r="A1196" s="3">
        <v>5620200</v>
      </c>
      <c r="D1196">
        <f t="shared" si="57"/>
        <v>0.57696372013112718</v>
      </c>
      <c r="E1196">
        <f t="shared" si="59"/>
        <v>1196</v>
      </c>
      <c r="F1196" s="3">
        <v>1500000</v>
      </c>
      <c r="G1196">
        <f t="shared" si="58"/>
        <v>-1.7603759364528331</v>
      </c>
    </row>
    <row r="1197" spans="1:7">
      <c r="A1197" s="3">
        <v>726000</v>
      </c>
      <c r="D1197">
        <f t="shared" si="57"/>
        <v>0.57874275441428347</v>
      </c>
      <c r="E1197">
        <f t="shared" si="59"/>
        <v>1197</v>
      </c>
      <c r="F1197" s="3">
        <v>1500000</v>
      </c>
      <c r="G1197">
        <f t="shared" si="58"/>
        <v>-1.7613571632403091</v>
      </c>
    </row>
    <row r="1198" spans="1:7">
      <c r="A1198" s="3">
        <v>386560</v>
      </c>
      <c r="D1198">
        <f t="shared" si="57"/>
        <v>0.58052362228631615</v>
      </c>
      <c r="E1198">
        <f t="shared" si="59"/>
        <v>1198</v>
      </c>
      <c r="F1198" s="3">
        <v>1500000</v>
      </c>
      <c r="G1198">
        <f t="shared" si="58"/>
        <v>-1.7628040898076038</v>
      </c>
    </row>
    <row r="1199" spans="1:7">
      <c r="A1199" s="3">
        <v>1200000</v>
      </c>
      <c r="D1199">
        <f t="shared" si="57"/>
        <v>0.58230633319045055</v>
      </c>
      <c r="E1199">
        <f t="shared" si="59"/>
        <v>1199</v>
      </c>
      <c r="F1199" s="3">
        <v>1500000</v>
      </c>
      <c r="G1199">
        <f t="shared" si="58"/>
        <v>-1.7641838183232126</v>
      </c>
    </row>
    <row r="1200" spans="1:7">
      <c r="A1200" s="3">
        <v>646851</v>
      </c>
      <c r="D1200">
        <f t="shared" si="57"/>
        <v>0.58409089662270297</v>
      </c>
      <c r="E1200">
        <f t="shared" si="59"/>
        <v>1200</v>
      </c>
      <c r="F1200" s="3">
        <v>1500000</v>
      </c>
      <c r="G1200">
        <f t="shared" si="58"/>
        <v>-1.7652183744646726</v>
      </c>
    </row>
    <row r="1201" spans="1:7">
      <c r="A1201" s="3">
        <v>75820</v>
      </c>
      <c r="D1201">
        <f t="shared" si="57"/>
        <v>0.5858773221323349</v>
      </c>
      <c r="E1201">
        <f t="shared" si="59"/>
        <v>1201</v>
      </c>
      <c r="F1201" s="3">
        <v>1500000</v>
      </c>
      <c r="G1201">
        <f t="shared" si="58"/>
        <v>-1.7666120136703702</v>
      </c>
    </row>
    <row r="1202" spans="1:7">
      <c r="A1202" s="3">
        <v>20000000</v>
      </c>
      <c r="D1202">
        <f t="shared" si="57"/>
        <v>0.58766561932231354</v>
      </c>
      <c r="E1202">
        <f t="shared" si="59"/>
        <v>1202</v>
      </c>
      <c r="F1202" s="3">
        <v>1500000</v>
      </c>
      <c r="G1202">
        <f t="shared" si="58"/>
        <v>-1.7678511351507513</v>
      </c>
    </row>
    <row r="1203" spans="1:7">
      <c r="A1203" s="3">
        <v>477691</v>
      </c>
      <c r="D1203">
        <f t="shared" si="57"/>
        <v>0.58945579784977842</v>
      </c>
      <c r="E1203">
        <f t="shared" si="59"/>
        <v>1203</v>
      </c>
      <c r="F1203" s="3">
        <v>1500000</v>
      </c>
      <c r="G1203">
        <f t="shared" si="58"/>
        <v>-1.7690111803950408</v>
      </c>
    </row>
    <row r="1204" spans="1:7">
      <c r="A1204" s="3">
        <v>1864060</v>
      </c>
      <c r="D1204">
        <f t="shared" si="57"/>
        <v>0.59124786742650803</v>
      </c>
      <c r="E1204">
        <f t="shared" si="59"/>
        <v>1204</v>
      </c>
      <c r="F1204" s="3">
        <v>1500000</v>
      </c>
      <c r="G1204">
        <f t="shared" si="58"/>
        <v>-1.7703479214372271</v>
      </c>
    </row>
    <row r="1205" spans="1:7">
      <c r="A1205" s="3">
        <v>3779763</v>
      </c>
      <c r="D1205">
        <f t="shared" si="57"/>
        <v>0.59304183781939723</v>
      </c>
      <c r="E1205">
        <f t="shared" si="59"/>
        <v>1205</v>
      </c>
      <c r="F1205" s="3">
        <v>1500000</v>
      </c>
      <c r="G1205">
        <f t="shared" si="58"/>
        <v>-1.7717933075638568</v>
      </c>
    </row>
    <row r="1206" spans="1:7">
      <c r="A1206" s="3">
        <v>298000</v>
      </c>
      <c r="D1206">
        <f t="shared" si="57"/>
        <v>0.5948377188509345</v>
      </c>
      <c r="E1206">
        <f t="shared" si="59"/>
        <v>1206</v>
      </c>
      <c r="F1206" s="3">
        <v>1500000</v>
      </c>
      <c r="G1206">
        <f t="shared" si="58"/>
        <v>-1.7728933361920909</v>
      </c>
    </row>
    <row r="1207" spans="1:7">
      <c r="A1207" s="3">
        <v>625000</v>
      </c>
      <c r="D1207">
        <f t="shared" si="57"/>
        <v>0.59663552039968981</v>
      </c>
      <c r="E1207">
        <f t="shared" si="59"/>
        <v>1207</v>
      </c>
      <c r="F1207" s="3">
        <v>1500000</v>
      </c>
      <c r="G1207">
        <f t="shared" si="58"/>
        <v>-1.7743640067322752</v>
      </c>
    </row>
    <row r="1208" spans="1:7">
      <c r="A1208" s="3">
        <v>250000</v>
      </c>
      <c r="D1208">
        <f t="shared" si="57"/>
        <v>0.59843525240080009</v>
      </c>
      <c r="E1208">
        <f t="shared" si="59"/>
        <v>1208</v>
      </c>
      <c r="F1208" s="3">
        <v>1500000</v>
      </c>
      <c r="G1208">
        <f t="shared" si="58"/>
        <v>-1.7756708974702156</v>
      </c>
    </row>
    <row r="1209" spans="1:7">
      <c r="A1209" s="3">
        <v>6900000</v>
      </c>
      <c r="D1209">
        <f t="shared" si="57"/>
        <v>0.60023692484646707</v>
      </c>
      <c r="E1209">
        <f t="shared" si="59"/>
        <v>1209</v>
      </c>
      <c r="F1209" s="3">
        <v>1500003</v>
      </c>
      <c r="G1209">
        <f t="shared" si="58"/>
        <v>-1.777135648189303</v>
      </c>
    </row>
    <row r="1210" spans="1:7">
      <c r="A1210" s="3">
        <v>1972800</v>
      </c>
      <c r="D1210">
        <f t="shared" si="57"/>
        <v>0.60204054778645799</v>
      </c>
      <c r="E1210">
        <f t="shared" si="59"/>
        <v>1210</v>
      </c>
      <c r="F1210" s="3">
        <v>1500596</v>
      </c>
      <c r="G1210">
        <f t="shared" si="58"/>
        <v>-1.7781265603001386</v>
      </c>
    </row>
    <row r="1211" spans="1:7">
      <c r="A1211" s="3">
        <v>125000</v>
      </c>
      <c r="D1211">
        <f t="shared" si="57"/>
        <v>0.60384613132860698</v>
      </c>
      <c r="E1211">
        <f t="shared" si="59"/>
        <v>1211</v>
      </c>
      <c r="F1211" s="3">
        <v>1501900</v>
      </c>
      <c r="G1211">
        <f t="shared" si="58"/>
        <v>-1.7792439607270549</v>
      </c>
    </row>
    <row r="1212" spans="1:7">
      <c r="A1212" s="3">
        <v>369000</v>
      </c>
      <c r="D1212">
        <f t="shared" si="57"/>
        <v>0.60565368563933042</v>
      </c>
      <c r="E1212">
        <f t="shared" si="59"/>
        <v>1212</v>
      </c>
      <c r="F1212" s="3">
        <v>1508882</v>
      </c>
      <c r="G1212">
        <f t="shared" si="58"/>
        <v>-1.7785071138831923</v>
      </c>
    </row>
    <row r="1213" spans="1:7">
      <c r="A1213" s="3">
        <v>1715073</v>
      </c>
      <c r="D1213">
        <f t="shared" si="57"/>
        <v>0.60746322094413885</v>
      </c>
      <c r="E1213">
        <f t="shared" si="59"/>
        <v>1213</v>
      </c>
      <c r="F1213" s="3">
        <v>1511578</v>
      </c>
      <c r="G1213">
        <f t="shared" si="58"/>
        <v>-1.7790998683841384</v>
      </c>
    </row>
    <row r="1214" spans="1:7">
      <c r="A1214" s="3">
        <v>993317</v>
      </c>
      <c r="D1214">
        <f t="shared" si="57"/>
        <v>0.60927474752816324</v>
      </c>
      <c r="E1214">
        <f t="shared" si="59"/>
        <v>1214</v>
      </c>
      <c r="F1214" s="3">
        <v>1511927</v>
      </c>
      <c r="G1214">
        <f t="shared" si="58"/>
        <v>-1.7802804483474981</v>
      </c>
    </row>
    <row r="1215" spans="1:7">
      <c r="A1215" s="3">
        <v>65000</v>
      </c>
      <c r="D1215">
        <f t="shared" si="57"/>
        <v>0.61108827573667823</v>
      </c>
      <c r="E1215">
        <f t="shared" si="59"/>
        <v>1215</v>
      </c>
      <c r="F1215" s="3">
        <v>1521971</v>
      </c>
      <c r="G1215">
        <f t="shared" si="58"/>
        <v>-1.7791780116427778</v>
      </c>
    </row>
    <row r="1216" spans="1:7">
      <c r="A1216" s="3">
        <v>1255420</v>
      </c>
      <c r="D1216">
        <f t="shared" si="57"/>
        <v>0.61290381597563581</v>
      </c>
      <c r="E1216">
        <f t="shared" si="59"/>
        <v>1216</v>
      </c>
      <c r="F1216" s="3">
        <v>1540002</v>
      </c>
      <c r="G1216">
        <f t="shared" si="58"/>
        <v>-1.7763400295178255</v>
      </c>
    </row>
    <row r="1217" spans="1:7">
      <c r="A1217" s="3">
        <v>7023100</v>
      </c>
      <c r="D1217">
        <f t="shared" ref="D1217:D1280" si="60">NORMSINV((E1217-0.5)/C$12)</f>
        <v>0.61472137871220633</v>
      </c>
      <c r="E1217">
        <f t="shared" si="59"/>
        <v>1217</v>
      </c>
      <c r="F1217" s="3">
        <v>1541091</v>
      </c>
      <c r="G1217">
        <f t="shared" ref="G1217:G1280" si="61">IF(ISERROR((2*E1217 -1)/C$12*(LN(NORMDIST(F1217,C$6,C$8,TRUE))+LN(1-NORMDIST(INDEX(F:F,C$12-E1217+1,,1),C$6,C$8,TRUE)))),"",(2*E1217 -1)/C$12*(LN(NORMDIST(F1217,C$6,C$8,TRUE))+LN(1-NORMDIST(INDEX(F:F,C$12-E1217+1,,1),C$6,C$8,TRUE))))</f>
        <v>-1.7775091101014255</v>
      </c>
    </row>
    <row r="1218" spans="1:7">
      <c r="A1218" s="3">
        <v>637532</v>
      </c>
      <c r="D1218">
        <f t="shared" si="60"/>
        <v>0.61654097447531908</v>
      </c>
      <c r="E1218">
        <f t="shared" ref="E1218:E1281" si="62">E1217+1</f>
        <v>1218</v>
      </c>
      <c r="F1218" s="3">
        <v>1544776</v>
      </c>
      <c r="G1218">
        <f t="shared" si="61"/>
        <v>-1.7779112211687416</v>
      </c>
    </row>
    <row r="1219" spans="1:7">
      <c r="A1219" s="3">
        <v>10000</v>
      </c>
      <c r="D1219">
        <f t="shared" si="60"/>
        <v>0.61836261385621671</v>
      </c>
      <c r="E1219">
        <f t="shared" si="62"/>
        <v>1219</v>
      </c>
      <c r="F1219" s="3">
        <v>1550160</v>
      </c>
      <c r="G1219">
        <f t="shared" si="61"/>
        <v>-1.7779591379525888</v>
      </c>
    </row>
    <row r="1220" spans="1:7">
      <c r="A1220" s="3">
        <v>911500</v>
      </c>
      <c r="D1220">
        <f t="shared" si="60"/>
        <v>0.62018630750900605</v>
      </c>
      <c r="E1220">
        <f t="shared" si="62"/>
        <v>1220</v>
      </c>
      <c r="F1220" s="3">
        <v>1557098</v>
      </c>
      <c r="G1220">
        <f t="shared" si="61"/>
        <v>-1.7777627437508192</v>
      </c>
    </row>
    <row r="1221" spans="1:7">
      <c r="A1221" s="3">
        <v>2148910</v>
      </c>
      <c r="D1221">
        <f t="shared" si="60"/>
        <v>0.62201206615122662</v>
      </c>
      <c r="E1221">
        <f t="shared" si="62"/>
        <v>1221</v>
      </c>
      <c r="F1221" s="3">
        <v>1570000</v>
      </c>
      <c r="G1221">
        <f t="shared" si="61"/>
        <v>-1.7759736203342136</v>
      </c>
    </row>
    <row r="1222" spans="1:7">
      <c r="A1222" s="3">
        <v>3427323</v>
      </c>
      <c r="D1222">
        <f t="shared" si="60"/>
        <v>0.62383990056441385</v>
      </c>
      <c r="E1222">
        <f t="shared" si="62"/>
        <v>1222</v>
      </c>
      <c r="F1222" s="3">
        <v>1572810</v>
      </c>
      <c r="G1222">
        <f t="shared" si="61"/>
        <v>-1.7767239714525827</v>
      </c>
    </row>
    <row r="1223" spans="1:7">
      <c r="A1223" s="3">
        <v>1975157</v>
      </c>
      <c r="D1223">
        <f t="shared" si="60"/>
        <v>0.62566982159467532</v>
      </c>
      <c r="E1223">
        <f t="shared" si="62"/>
        <v>1223</v>
      </c>
      <c r="F1223" s="3">
        <v>1576958</v>
      </c>
      <c r="G1223">
        <f t="shared" si="61"/>
        <v>-1.7769447298437389</v>
      </c>
    </row>
    <row r="1224" spans="1:7">
      <c r="A1224" s="3">
        <v>2520000</v>
      </c>
      <c r="D1224">
        <f t="shared" si="60"/>
        <v>0.62750184015327193</v>
      </c>
      <c r="E1224">
        <f t="shared" si="62"/>
        <v>1224</v>
      </c>
      <c r="F1224" s="3">
        <v>1577725</v>
      </c>
      <c r="G1224">
        <f t="shared" si="61"/>
        <v>-1.7781538619030619</v>
      </c>
    </row>
    <row r="1225" spans="1:7">
      <c r="A1225" s="3">
        <v>200360</v>
      </c>
      <c r="D1225">
        <f t="shared" si="60"/>
        <v>0.62933596721720486</v>
      </c>
      <c r="E1225">
        <f t="shared" si="62"/>
        <v>1225</v>
      </c>
      <c r="F1225" s="3">
        <v>1579999</v>
      </c>
      <c r="G1225">
        <f t="shared" si="61"/>
        <v>-1.7790644062587802</v>
      </c>
    </row>
    <row r="1226" spans="1:7">
      <c r="A1226" s="3">
        <v>5339692</v>
      </c>
      <c r="D1226">
        <f t="shared" si="60"/>
        <v>0.63117221382980937</v>
      </c>
      <c r="E1226">
        <f t="shared" si="62"/>
        <v>1226</v>
      </c>
      <c r="F1226" s="3">
        <v>1590031</v>
      </c>
      <c r="G1226">
        <f t="shared" si="61"/>
        <v>-1.7781229740372049</v>
      </c>
    </row>
    <row r="1227" spans="1:7">
      <c r="A1227" s="3">
        <v>300000</v>
      </c>
      <c r="D1227">
        <f t="shared" si="60"/>
        <v>0.63301059110135272</v>
      </c>
      <c r="E1227">
        <f t="shared" si="62"/>
        <v>1227</v>
      </c>
      <c r="F1227" s="3">
        <v>1596000</v>
      </c>
      <c r="G1227">
        <f t="shared" si="61"/>
        <v>-1.7781498446057133</v>
      </c>
    </row>
    <row r="1228" spans="1:7">
      <c r="A1228" s="3">
        <v>1255420</v>
      </c>
      <c r="D1228">
        <f t="shared" si="60"/>
        <v>0.63485111020964424</v>
      </c>
      <c r="E1228">
        <f t="shared" si="62"/>
        <v>1228</v>
      </c>
      <c r="F1228" s="3">
        <v>1600000</v>
      </c>
      <c r="G1228">
        <f t="shared" si="61"/>
        <v>-1.7785083018893952</v>
      </c>
    </row>
    <row r="1229" spans="1:7">
      <c r="A1229" s="3">
        <v>7023100</v>
      </c>
      <c r="D1229">
        <f t="shared" si="60"/>
        <v>0.63669378240064511</v>
      </c>
      <c r="E1229">
        <f t="shared" si="62"/>
        <v>1229</v>
      </c>
      <c r="F1229" s="3">
        <v>1600000</v>
      </c>
      <c r="G1229">
        <f t="shared" si="61"/>
        <v>-1.7799143620533557</v>
      </c>
    </row>
    <row r="1230" spans="1:7">
      <c r="A1230" s="3">
        <v>637532</v>
      </c>
      <c r="D1230">
        <f t="shared" si="60"/>
        <v>0.63853861898909259</v>
      </c>
      <c r="E1230">
        <f t="shared" si="62"/>
        <v>1230</v>
      </c>
      <c r="F1230" s="3">
        <v>1602380</v>
      </c>
      <c r="G1230">
        <f t="shared" si="61"/>
        <v>-1.7806318537786479</v>
      </c>
    </row>
    <row r="1231" spans="1:7">
      <c r="A1231" s="3">
        <v>10000</v>
      </c>
      <c r="D1231">
        <f t="shared" si="60"/>
        <v>0.6403856313591223</v>
      </c>
      <c r="E1231">
        <f t="shared" si="62"/>
        <v>1231</v>
      </c>
      <c r="F1231" s="3">
        <v>1603000</v>
      </c>
      <c r="G1231">
        <f t="shared" si="61"/>
        <v>-1.7814153526029775</v>
      </c>
    </row>
    <row r="1232" spans="1:7">
      <c r="A1232" s="3">
        <v>911500</v>
      </c>
      <c r="D1232">
        <f t="shared" si="60"/>
        <v>0.64223483096490697</v>
      </c>
      <c r="E1232">
        <f t="shared" si="62"/>
        <v>1232</v>
      </c>
      <c r="F1232" s="3">
        <v>1603500</v>
      </c>
      <c r="G1232">
        <f t="shared" si="61"/>
        <v>-1.7823166381050033</v>
      </c>
    </row>
    <row r="1233" spans="1:7">
      <c r="A1233" s="3">
        <v>2148910</v>
      </c>
      <c r="D1233">
        <f t="shared" si="60"/>
        <v>0.64408622933129367</v>
      </c>
      <c r="E1233">
        <f t="shared" si="62"/>
        <v>1233</v>
      </c>
      <c r="F1233" s="3">
        <v>1605669</v>
      </c>
      <c r="G1233">
        <f t="shared" si="61"/>
        <v>-1.7830903258971929</v>
      </c>
    </row>
    <row r="1234" spans="1:7">
      <c r="A1234" s="3">
        <v>3427323</v>
      </c>
      <c r="D1234">
        <f t="shared" si="60"/>
        <v>0.6459398380544541</v>
      </c>
      <c r="E1234">
        <f t="shared" si="62"/>
        <v>1234</v>
      </c>
      <c r="F1234" s="3">
        <v>1612877</v>
      </c>
      <c r="G1234">
        <f t="shared" si="61"/>
        <v>-1.7826743807046326</v>
      </c>
    </row>
    <row r="1235" spans="1:7">
      <c r="A1235" s="3">
        <v>1975157</v>
      </c>
      <c r="D1235">
        <f t="shared" si="60"/>
        <v>0.64779566880254025</v>
      </c>
      <c r="E1235">
        <f t="shared" si="62"/>
        <v>1235</v>
      </c>
      <c r="F1235" s="3">
        <v>1616616</v>
      </c>
      <c r="G1235">
        <f t="shared" si="61"/>
        <v>-1.7831490357165698</v>
      </c>
    </row>
    <row r="1236" spans="1:7">
      <c r="A1236" s="3">
        <v>2520000</v>
      </c>
      <c r="D1236">
        <f t="shared" si="60"/>
        <v>0.64965373331634635</v>
      </c>
      <c r="E1236">
        <f t="shared" si="62"/>
        <v>1236</v>
      </c>
      <c r="F1236" s="3">
        <v>1619000</v>
      </c>
      <c r="G1236">
        <f t="shared" si="61"/>
        <v>-1.7840226528961995</v>
      </c>
    </row>
    <row r="1237" spans="1:7">
      <c r="A1237" s="3">
        <v>200360</v>
      </c>
      <c r="D1237">
        <f t="shared" si="60"/>
        <v>0.65151404340997843</v>
      </c>
      <c r="E1237">
        <f t="shared" si="62"/>
        <v>1237</v>
      </c>
      <c r="F1237" s="3">
        <v>1631000</v>
      </c>
      <c r="G1237">
        <f t="shared" si="61"/>
        <v>-1.7825325543840898</v>
      </c>
    </row>
    <row r="1238" spans="1:7">
      <c r="A1238" s="3">
        <v>5339692</v>
      </c>
      <c r="D1238">
        <f t="shared" si="60"/>
        <v>0.65337661097153521</v>
      </c>
      <c r="E1238">
        <f t="shared" si="62"/>
        <v>1238</v>
      </c>
      <c r="F1238" s="3">
        <v>1635665</v>
      </c>
      <c r="G1238">
        <f t="shared" si="61"/>
        <v>-1.7828578136735564</v>
      </c>
    </row>
    <row r="1239" spans="1:7">
      <c r="A1239" s="3">
        <v>300000</v>
      </c>
      <c r="D1239">
        <f t="shared" si="60"/>
        <v>0.65524144796379047</v>
      </c>
      <c r="E1239">
        <f t="shared" si="62"/>
        <v>1239</v>
      </c>
      <c r="F1239" s="3">
        <v>1640410</v>
      </c>
      <c r="G1239">
        <f t="shared" si="61"/>
        <v>-1.7831629165204643</v>
      </c>
    </row>
    <row r="1240" spans="1:7">
      <c r="A1240" s="3">
        <v>1570000</v>
      </c>
      <c r="D1240">
        <f t="shared" si="60"/>
        <v>0.65710856642488891</v>
      </c>
      <c r="E1240">
        <f t="shared" si="62"/>
        <v>1240</v>
      </c>
      <c r="F1240" s="3">
        <v>1659340</v>
      </c>
      <c r="G1240">
        <f t="shared" si="61"/>
        <v>-1.7800774024806263</v>
      </c>
    </row>
    <row r="1241" spans="1:7">
      <c r="A1241" s="3">
        <v>100000</v>
      </c>
      <c r="D1241">
        <f t="shared" si="60"/>
        <v>0.65897797846904493</v>
      </c>
      <c r="E1241">
        <f t="shared" si="62"/>
        <v>1241</v>
      </c>
      <c r="F1241" s="3">
        <v>1663110</v>
      </c>
      <c r="G1241">
        <f t="shared" si="61"/>
        <v>-1.7806131097440674</v>
      </c>
    </row>
    <row r="1242" spans="1:7">
      <c r="A1242" s="3">
        <v>1500000</v>
      </c>
      <c r="D1242">
        <f t="shared" si="60"/>
        <v>0.66084969628725398</v>
      </c>
      <c r="E1242">
        <f t="shared" si="62"/>
        <v>1242</v>
      </c>
      <c r="F1242" s="3">
        <v>1680829</v>
      </c>
      <c r="G1242">
        <f t="shared" si="61"/>
        <v>-1.7778199938883248</v>
      </c>
    </row>
    <row r="1243" spans="1:7">
      <c r="A1243" s="3">
        <v>886381</v>
      </c>
      <c r="D1243">
        <f t="shared" si="60"/>
        <v>0.6627237321480085</v>
      </c>
      <c r="E1243">
        <f t="shared" si="62"/>
        <v>1243</v>
      </c>
      <c r="F1243" s="3">
        <v>1683935</v>
      </c>
      <c r="G1243">
        <f t="shared" si="61"/>
        <v>-1.7785113311199161</v>
      </c>
    </row>
    <row r="1244" spans="1:7">
      <c r="A1244" s="3">
        <v>296000</v>
      </c>
      <c r="D1244">
        <f t="shared" si="60"/>
        <v>0.6646000983980257</v>
      </c>
      <c r="E1244">
        <f t="shared" si="62"/>
        <v>1244</v>
      </c>
      <c r="F1244" s="3">
        <v>1694000</v>
      </c>
      <c r="G1244">
        <f t="shared" si="61"/>
        <v>-1.7775430882640935</v>
      </c>
    </row>
    <row r="1245" spans="1:7">
      <c r="A1245" s="3">
        <v>960000</v>
      </c>
      <c r="D1245">
        <f t="shared" si="60"/>
        <v>0.66647880746297816</v>
      </c>
      <c r="E1245">
        <f t="shared" si="62"/>
        <v>1245</v>
      </c>
      <c r="F1245" s="3">
        <v>1694000</v>
      </c>
      <c r="G1245">
        <f t="shared" si="61"/>
        <v>-1.7789725559667584</v>
      </c>
    </row>
    <row r="1246" spans="1:7">
      <c r="A1246" s="3">
        <v>2000000</v>
      </c>
      <c r="D1246">
        <f t="shared" si="60"/>
        <v>0.6683598718482382</v>
      </c>
      <c r="E1246">
        <f t="shared" si="62"/>
        <v>1246</v>
      </c>
      <c r="F1246" s="3">
        <v>1696890</v>
      </c>
      <c r="G1246">
        <f t="shared" si="61"/>
        <v>-1.7797125738478643</v>
      </c>
    </row>
    <row r="1247" spans="1:7">
      <c r="A1247" s="3">
        <v>971421</v>
      </c>
      <c r="D1247">
        <f t="shared" si="60"/>
        <v>0.67024330413962963</v>
      </c>
      <c r="E1247">
        <f t="shared" si="62"/>
        <v>1247</v>
      </c>
      <c r="F1247" s="3">
        <v>1697978</v>
      </c>
      <c r="G1247">
        <f t="shared" si="61"/>
        <v>-1.7808818001841258</v>
      </c>
    </row>
    <row r="1248" spans="1:7">
      <c r="A1248" s="3">
        <v>10000</v>
      </c>
      <c r="D1248">
        <f t="shared" si="60"/>
        <v>0.67212911700418509</v>
      </c>
      <c r="E1248">
        <f t="shared" si="62"/>
        <v>1248</v>
      </c>
      <c r="F1248" s="3">
        <v>1700000</v>
      </c>
      <c r="G1248">
        <f t="shared" si="61"/>
        <v>-1.7818276141186784</v>
      </c>
    </row>
    <row r="1249" spans="1:7">
      <c r="A1249" s="3">
        <v>572533</v>
      </c>
      <c r="D1249">
        <f t="shared" si="60"/>
        <v>0.67401732319091601</v>
      </c>
      <c r="E1249">
        <f t="shared" si="62"/>
        <v>1249</v>
      </c>
      <c r="F1249" s="3">
        <v>1700011</v>
      </c>
      <c r="G1249">
        <f t="shared" si="61"/>
        <v>-1.7832533041377858</v>
      </c>
    </row>
    <row r="1250" spans="1:7">
      <c r="A1250" s="3">
        <v>125000</v>
      </c>
      <c r="D1250">
        <f t="shared" si="60"/>
        <v>0.6759079355315899</v>
      </c>
      <c r="E1250">
        <f t="shared" si="62"/>
        <v>1250</v>
      </c>
      <c r="F1250" s="3">
        <v>1715073</v>
      </c>
      <c r="G1250">
        <f t="shared" si="61"/>
        <v>-1.7810834249412064</v>
      </c>
    </row>
    <row r="1251" spans="1:7">
      <c r="A1251" s="3">
        <v>1849173</v>
      </c>
      <c r="D1251">
        <f t="shared" si="60"/>
        <v>0.6778009669415167</v>
      </c>
      <c r="E1251">
        <f t="shared" si="62"/>
        <v>1251</v>
      </c>
      <c r="F1251" s="3">
        <v>1719640</v>
      </c>
      <c r="G1251">
        <f t="shared" si="61"/>
        <v>-1.7814185901162767</v>
      </c>
    </row>
    <row r="1252" spans="1:7">
      <c r="A1252" s="3">
        <v>798160</v>
      </c>
      <c r="D1252">
        <f t="shared" si="60"/>
        <v>0.67969643042034356</v>
      </c>
      <c r="E1252">
        <f t="shared" si="62"/>
        <v>1252</v>
      </c>
      <c r="F1252" s="3">
        <v>1726129</v>
      </c>
      <c r="G1252">
        <f t="shared" si="61"/>
        <v>-1.7812941078411277</v>
      </c>
    </row>
    <row r="1253" spans="1:7">
      <c r="A1253" s="3">
        <v>425000</v>
      </c>
      <c r="D1253">
        <f t="shared" si="60"/>
        <v>0.68159433905286215</v>
      </c>
      <c r="E1253">
        <f t="shared" si="62"/>
        <v>1253</v>
      </c>
      <c r="F1253" s="3">
        <v>1729844</v>
      </c>
      <c r="G1253">
        <f t="shared" si="61"/>
        <v>-1.7818305722005319</v>
      </c>
    </row>
    <row r="1254" spans="1:7">
      <c r="A1254" s="3">
        <v>3230000</v>
      </c>
      <c r="D1254">
        <f t="shared" si="60"/>
        <v>0.68349470600981865</v>
      </c>
      <c r="E1254">
        <f t="shared" si="62"/>
        <v>1254</v>
      </c>
      <c r="F1254" s="3">
        <v>1747200</v>
      </c>
      <c r="G1254">
        <f t="shared" si="61"/>
        <v>-1.7791131997434224</v>
      </c>
    </row>
    <row r="1255" spans="1:7">
      <c r="A1255" s="3">
        <v>154347</v>
      </c>
      <c r="D1255">
        <f t="shared" si="60"/>
        <v>0.68539754454874335</v>
      </c>
      <c r="E1255">
        <f t="shared" si="62"/>
        <v>1255</v>
      </c>
      <c r="F1255" s="3">
        <v>1747441</v>
      </c>
      <c r="G1255">
        <f t="shared" si="61"/>
        <v>-1.7804750605801984</v>
      </c>
    </row>
    <row r="1256" spans="1:7">
      <c r="A1256" s="3">
        <v>497639</v>
      </c>
      <c r="D1256">
        <f t="shared" si="60"/>
        <v>0.68730286801478035</v>
      </c>
      <c r="E1256">
        <f t="shared" si="62"/>
        <v>1256</v>
      </c>
      <c r="F1256" s="3">
        <v>1749070</v>
      </c>
      <c r="G1256">
        <f t="shared" si="61"/>
        <v>-1.7815057149459874</v>
      </c>
    </row>
    <row r="1257" spans="1:7">
      <c r="A1257" s="3">
        <v>100239</v>
      </c>
      <c r="D1257">
        <f t="shared" si="60"/>
        <v>0.68921068984153255</v>
      </c>
      <c r="E1257">
        <f t="shared" si="62"/>
        <v>1257</v>
      </c>
      <c r="F1257" s="3">
        <v>1750000</v>
      </c>
      <c r="G1257">
        <f t="shared" si="61"/>
        <v>-1.7827026805743409</v>
      </c>
    </row>
    <row r="1258" spans="1:7">
      <c r="A1258" s="3">
        <v>10119000</v>
      </c>
      <c r="D1258">
        <f t="shared" si="60"/>
        <v>0.69112102355191585</v>
      </c>
      <c r="E1258">
        <f t="shared" si="62"/>
        <v>1258</v>
      </c>
      <c r="F1258" s="3">
        <v>1752700</v>
      </c>
      <c r="G1258">
        <f t="shared" si="61"/>
        <v>-1.7834766269395947</v>
      </c>
    </row>
    <row r="1259" spans="1:7">
      <c r="A1259" s="3">
        <v>3000000</v>
      </c>
      <c r="D1259">
        <f t="shared" si="60"/>
        <v>0.69303388275902145</v>
      </c>
      <c r="E1259">
        <f t="shared" si="62"/>
        <v>1259</v>
      </c>
      <c r="F1259" s="3">
        <v>1778000</v>
      </c>
      <c r="G1259">
        <f t="shared" si="61"/>
        <v>-1.7788605853037245</v>
      </c>
    </row>
    <row r="1260" spans="1:7">
      <c r="A1260" s="3">
        <v>500000</v>
      </c>
      <c r="D1260">
        <f t="shared" si="60"/>
        <v>0.69494928116699073</v>
      </c>
      <c r="E1260">
        <f t="shared" si="62"/>
        <v>1260</v>
      </c>
      <c r="F1260" s="3">
        <v>1779038</v>
      </c>
      <c r="G1260">
        <f t="shared" si="61"/>
        <v>-1.7800267881258638</v>
      </c>
    </row>
    <row r="1261" spans="1:7">
      <c r="A1261" s="3">
        <v>979000</v>
      </c>
      <c r="D1261">
        <f t="shared" si="60"/>
        <v>0.69686723257190197</v>
      </c>
      <c r="E1261">
        <f t="shared" si="62"/>
        <v>1261</v>
      </c>
      <c r="F1261" s="3">
        <v>1784793</v>
      </c>
      <c r="G1261">
        <f t="shared" si="61"/>
        <v>-1.7800687249935572</v>
      </c>
    </row>
    <row r="1262" spans="1:7">
      <c r="A1262" s="3">
        <v>800000</v>
      </c>
      <c r="D1262">
        <f t="shared" si="60"/>
        <v>0.69878775086266143</v>
      </c>
      <c r="E1262">
        <f t="shared" si="62"/>
        <v>1262</v>
      </c>
      <c r="F1262" s="3">
        <v>1798818</v>
      </c>
      <c r="G1262">
        <f t="shared" si="61"/>
        <v>-1.7781413268966215</v>
      </c>
    </row>
    <row r="1263" spans="1:7">
      <c r="A1263" s="3">
        <v>497613</v>
      </c>
      <c r="D1263">
        <f t="shared" si="60"/>
        <v>0.70071085002191147</v>
      </c>
      <c r="E1263">
        <f t="shared" si="62"/>
        <v>1263</v>
      </c>
      <c r="F1263" s="3">
        <v>1800000</v>
      </c>
      <c r="G1263">
        <f t="shared" si="61"/>
        <v>-1.7792695214668788</v>
      </c>
    </row>
    <row r="1264" spans="1:7">
      <c r="A1264" s="3">
        <v>104000</v>
      </c>
      <c r="D1264">
        <f t="shared" si="60"/>
        <v>0.70263654412694998</v>
      </c>
      <c r="E1264">
        <f t="shared" si="62"/>
        <v>1264</v>
      </c>
      <c r="F1264" s="3">
        <v>1800000</v>
      </c>
      <c r="G1264">
        <f t="shared" si="61"/>
        <v>-1.7806770848726174</v>
      </c>
    </row>
    <row r="1265" spans="1:7">
      <c r="A1265" s="3">
        <v>500000</v>
      </c>
      <c r="D1265">
        <f t="shared" si="60"/>
        <v>0.7045648473506515</v>
      </c>
      <c r="E1265">
        <f t="shared" si="62"/>
        <v>1265</v>
      </c>
      <c r="F1265" s="3">
        <v>1800000</v>
      </c>
      <c r="G1265">
        <f t="shared" si="61"/>
        <v>-1.7820853496474298</v>
      </c>
    </row>
    <row r="1266" spans="1:7">
      <c r="A1266" s="3">
        <v>600000</v>
      </c>
      <c r="D1266">
        <f t="shared" si="60"/>
        <v>0.70649577396241403</v>
      </c>
      <c r="E1266">
        <f t="shared" si="62"/>
        <v>1266</v>
      </c>
      <c r="F1266" s="3">
        <v>1800000</v>
      </c>
      <c r="G1266">
        <f t="shared" si="61"/>
        <v>-1.783438471016576</v>
      </c>
    </row>
    <row r="1267" spans="1:7">
      <c r="A1267" s="3">
        <v>1021000</v>
      </c>
      <c r="D1267">
        <f t="shared" si="60"/>
        <v>0.70842933832910415</v>
      </c>
      <c r="E1267">
        <f t="shared" si="62"/>
        <v>1267</v>
      </c>
      <c r="F1267" s="3">
        <v>1800000</v>
      </c>
      <c r="G1267">
        <f t="shared" si="61"/>
        <v>-1.7846783314265298</v>
      </c>
    </row>
    <row r="1268" spans="1:7">
      <c r="A1268" s="3">
        <v>1572810</v>
      </c>
      <c r="D1268">
        <f t="shared" si="60"/>
        <v>0.71036555491602327</v>
      </c>
      <c r="E1268">
        <f t="shared" si="62"/>
        <v>1268</v>
      </c>
      <c r="F1268" s="3">
        <v>1819055</v>
      </c>
      <c r="G1268">
        <f t="shared" si="61"/>
        <v>-1.7814530424023214</v>
      </c>
    </row>
    <row r="1269" spans="1:7">
      <c r="A1269" s="3">
        <v>5603000</v>
      </c>
      <c r="D1269">
        <f t="shared" si="60"/>
        <v>0.71230443828787771</v>
      </c>
      <c r="E1269">
        <f t="shared" si="62"/>
        <v>1269</v>
      </c>
      <c r="F1269" s="3">
        <v>1847160</v>
      </c>
      <c r="G1269">
        <f t="shared" si="61"/>
        <v>-1.775776272888145</v>
      </c>
    </row>
    <row r="1270" spans="1:7">
      <c r="A1270" s="3">
        <v>158400</v>
      </c>
      <c r="D1270">
        <f t="shared" si="60"/>
        <v>0.71424600310976727</v>
      </c>
      <c r="E1270">
        <f t="shared" si="62"/>
        <v>1270</v>
      </c>
      <c r="F1270" s="3">
        <v>1849173</v>
      </c>
      <c r="G1270">
        <f t="shared" si="61"/>
        <v>-1.7759887767310709</v>
      </c>
    </row>
    <row r="1271" spans="1:7">
      <c r="A1271" s="3">
        <v>1257615</v>
      </c>
      <c r="D1271">
        <f t="shared" si="60"/>
        <v>0.71619026414818387</v>
      </c>
      <c r="E1271">
        <f t="shared" si="62"/>
        <v>1271</v>
      </c>
      <c r="F1271" s="3">
        <v>1864060</v>
      </c>
      <c r="G1271">
        <f t="shared" si="61"/>
        <v>-1.7737910200285989</v>
      </c>
    </row>
    <row r="1272" spans="1:7">
      <c r="A1272" s="3">
        <v>479602</v>
      </c>
      <c r="D1272">
        <f t="shared" si="60"/>
        <v>0.71813723627201642</v>
      </c>
      <c r="E1272">
        <f t="shared" si="62"/>
        <v>1272</v>
      </c>
      <c r="F1272" s="3">
        <v>1882380</v>
      </c>
      <c r="G1272">
        <f t="shared" si="61"/>
        <v>-1.7705542175790796</v>
      </c>
    </row>
    <row r="1273" spans="1:7">
      <c r="A1273" s="3">
        <v>2210946</v>
      </c>
      <c r="D1273">
        <f t="shared" si="60"/>
        <v>0.72008693445358252</v>
      </c>
      <c r="E1273">
        <f t="shared" si="62"/>
        <v>1273</v>
      </c>
      <c r="F1273" s="3">
        <v>1894228</v>
      </c>
      <c r="G1273">
        <f t="shared" si="61"/>
        <v>-1.769130288506704</v>
      </c>
    </row>
    <row r="1274" spans="1:7">
      <c r="A1274" s="3">
        <v>799673</v>
      </c>
      <c r="D1274">
        <f t="shared" si="60"/>
        <v>0.72203937376965477</v>
      </c>
      <c r="E1274">
        <f t="shared" si="62"/>
        <v>1274</v>
      </c>
      <c r="F1274" s="3">
        <v>1900000</v>
      </c>
      <c r="G1274">
        <f t="shared" si="61"/>
        <v>-1.7690471769674476</v>
      </c>
    </row>
    <row r="1275" spans="1:7">
      <c r="A1275" s="3">
        <v>300000</v>
      </c>
      <c r="D1275">
        <f t="shared" si="60"/>
        <v>0.72399456940251528</v>
      </c>
      <c r="E1275">
        <f t="shared" si="62"/>
        <v>1275</v>
      </c>
      <c r="F1275" s="3">
        <v>1900000</v>
      </c>
      <c r="G1275">
        <f t="shared" si="61"/>
        <v>-1.7700335064633519</v>
      </c>
    </row>
    <row r="1276" spans="1:7">
      <c r="A1276" s="3">
        <v>2950000</v>
      </c>
      <c r="D1276">
        <f t="shared" si="60"/>
        <v>0.72595253664101445</v>
      </c>
      <c r="E1276">
        <f t="shared" si="62"/>
        <v>1276</v>
      </c>
      <c r="F1276" s="3">
        <v>1929000</v>
      </c>
      <c r="G1276">
        <f t="shared" si="61"/>
        <v>-1.7645336138820891</v>
      </c>
    </row>
    <row r="1277" spans="1:7">
      <c r="A1277" s="3">
        <v>50000</v>
      </c>
      <c r="D1277">
        <f t="shared" si="60"/>
        <v>0.72791329088164458</v>
      </c>
      <c r="E1277">
        <f t="shared" si="62"/>
        <v>1277</v>
      </c>
      <c r="F1277" s="3">
        <v>1935974</v>
      </c>
      <c r="G1277">
        <f t="shared" si="61"/>
        <v>-1.7641037852823134</v>
      </c>
    </row>
    <row r="1278" spans="1:7">
      <c r="A1278" s="3">
        <v>850000</v>
      </c>
      <c r="D1278">
        <f t="shared" si="60"/>
        <v>0.72987684762963012</v>
      </c>
      <c r="E1278">
        <f t="shared" si="62"/>
        <v>1278</v>
      </c>
      <c r="F1278" s="3">
        <v>1939650</v>
      </c>
      <c r="G1278">
        <f t="shared" si="61"/>
        <v>-1.7640444102328088</v>
      </c>
    </row>
    <row r="1279" spans="1:7">
      <c r="A1279" s="3">
        <v>125000</v>
      </c>
      <c r="D1279">
        <f t="shared" si="60"/>
        <v>0.73184322250002809</v>
      </c>
      <c r="E1279">
        <f t="shared" si="62"/>
        <v>1279</v>
      </c>
      <c r="F1279" s="3">
        <v>1957395</v>
      </c>
      <c r="G1279">
        <f t="shared" si="61"/>
        <v>-1.7611383560537188</v>
      </c>
    </row>
    <row r="1280" spans="1:7">
      <c r="A1280" s="3">
        <v>150000</v>
      </c>
      <c r="D1280">
        <f t="shared" si="60"/>
        <v>0.73381243121884454</v>
      </c>
      <c r="E1280">
        <f t="shared" si="62"/>
        <v>1280</v>
      </c>
      <c r="F1280" s="3">
        <v>1958500</v>
      </c>
      <c r="G1280">
        <f t="shared" si="61"/>
        <v>-1.761900678404936</v>
      </c>
    </row>
    <row r="1281" spans="1:7">
      <c r="A1281" s="3">
        <v>2500000</v>
      </c>
      <c r="D1281">
        <f t="shared" ref="D1281:D1344" si="63">NORMSINV((E1281-0.5)/C$12)</f>
        <v>0.73578448962416065</v>
      </c>
      <c r="E1281">
        <f t="shared" si="62"/>
        <v>1281</v>
      </c>
      <c r="F1281" s="3">
        <v>1972800</v>
      </c>
      <c r="G1281">
        <f t="shared" ref="G1281:G1344" si="64">IF(ISERROR((2*E1281 -1)/C$12*(LN(NORMDIST(F1281,C$6,C$8,TRUE))+LN(1-NORMDIST(INDEX(F:F,C$12-E1281+1,,1),C$6,C$8,TRUE)))),"",(2*E1281 -1)/C$12*(LN(NORMDIST(F1281,C$6,C$8,TRUE))+LN(1-NORMDIST(INDEX(F:F,C$12-E1281+1,,1),C$6,C$8,TRUE))))</f>
        <v>-1.7599124980961787</v>
      </c>
    </row>
    <row r="1282" spans="1:7">
      <c r="A1282" s="3">
        <v>25000</v>
      </c>
      <c r="D1282">
        <f t="shared" si="63"/>
        <v>0.73775941366728104</v>
      </c>
      <c r="E1282">
        <f t="shared" ref="E1282:E1345" si="65">E1281+1</f>
        <v>1282</v>
      </c>
      <c r="F1282" s="3">
        <v>1975157</v>
      </c>
      <c r="G1282">
        <f t="shared" si="64"/>
        <v>-1.7607325055791332</v>
      </c>
    </row>
    <row r="1283" spans="1:7">
      <c r="A1283" s="3">
        <v>750000</v>
      </c>
      <c r="D1283">
        <f t="shared" si="63"/>
        <v>0.73973721941388981</v>
      </c>
      <c r="E1283">
        <f t="shared" si="65"/>
        <v>1283</v>
      </c>
      <c r="F1283" s="3">
        <v>1975157</v>
      </c>
      <c r="G1283">
        <f t="shared" si="64"/>
        <v>-1.7620353094848917</v>
      </c>
    </row>
    <row r="1284" spans="1:7">
      <c r="A1284" s="3">
        <v>6000576</v>
      </c>
      <c r="D1284">
        <f t="shared" si="63"/>
        <v>0.7417179230452231</v>
      </c>
      <c r="E1284">
        <f t="shared" si="65"/>
        <v>1284</v>
      </c>
      <c r="F1284" s="3">
        <v>1980892</v>
      </c>
      <c r="G1284">
        <f t="shared" si="64"/>
        <v>-1.7620380283792259</v>
      </c>
    </row>
    <row r="1285" spans="1:7">
      <c r="A1285" s="3">
        <v>5000000</v>
      </c>
      <c r="D1285">
        <f t="shared" si="63"/>
        <v>0.74370154085925877</v>
      </c>
      <c r="E1285">
        <f t="shared" si="65"/>
        <v>1285</v>
      </c>
      <c r="F1285" s="3">
        <v>1981978</v>
      </c>
      <c r="G1285">
        <f t="shared" si="64"/>
        <v>-1.7624715753982552</v>
      </c>
    </row>
    <row r="1286" spans="1:7">
      <c r="A1286" s="3">
        <v>800000</v>
      </c>
      <c r="D1286">
        <f t="shared" si="63"/>
        <v>0.74568808927191776</v>
      </c>
      <c r="E1286">
        <f t="shared" si="65"/>
        <v>1286</v>
      </c>
      <c r="F1286" s="3">
        <v>1987600</v>
      </c>
      <c r="G1286">
        <f t="shared" si="64"/>
        <v>-1.7624046930588657</v>
      </c>
    </row>
    <row r="1287" spans="1:7">
      <c r="A1287" s="3">
        <v>25000</v>
      </c>
      <c r="D1287">
        <f t="shared" si="63"/>
        <v>0.74767758481828317</v>
      </c>
      <c r="E1287">
        <f t="shared" si="65"/>
        <v>1287</v>
      </c>
      <c r="F1287" s="3">
        <v>1989360</v>
      </c>
      <c r="G1287">
        <f t="shared" si="64"/>
        <v>-1.7633610318756754</v>
      </c>
    </row>
    <row r="1288" spans="1:7">
      <c r="A1288" s="3">
        <v>9446532</v>
      </c>
      <c r="D1288">
        <f t="shared" si="63"/>
        <v>0.74967004415383542</v>
      </c>
      <c r="E1288">
        <f t="shared" si="65"/>
        <v>1288</v>
      </c>
      <c r="F1288" s="3">
        <v>1995651</v>
      </c>
      <c r="G1288">
        <f t="shared" si="64"/>
        <v>-1.7632493377733487</v>
      </c>
    </row>
    <row r="1289" spans="1:7">
      <c r="A1289" s="3">
        <v>78200</v>
      </c>
      <c r="D1289">
        <f t="shared" si="63"/>
        <v>0.75166548405570277</v>
      </c>
      <c r="E1289">
        <f t="shared" si="65"/>
        <v>1289</v>
      </c>
      <c r="F1289" s="3">
        <v>2000000</v>
      </c>
      <c r="G1289">
        <f t="shared" si="64"/>
        <v>-1.7635941404052828</v>
      </c>
    </row>
    <row r="1290" spans="1:7">
      <c r="A1290" s="3">
        <v>9602735</v>
      </c>
      <c r="D1290">
        <f t="shared" si="63"/>
        <v>0.75366392142392302</v>
      </c>
      <c r="E1290">
        <f t="shared" si="65"/>
        <v>1290</v>
      </c>
      <c r="F1290" s="3">
        <v>2000000</v>
      </c>
      <c r="G1290">
        <f t="shared" si="64"/>
        <v>-1.7644268686166893</v>
      </c>
    </row>
    <row r="1291" spans="1:7">
      <c r="A1291" s="3">
        <v>1800000</v>
      </c>
      <c r="D1291">
        <f t="shared" si="63"/>
        <v>0.75566537328273387</v>
      </c>
      <c r="E1291">
        <f t="shared" si="65"/>
        <v>1291</v>
      </c>
      <c r="F1291" s="3">
        <v>2000000</v>
      </c>
      <c r="G1291">
        <f t="shared" si="64"/>
        <v>-1.7656164341571352</v>
      </c>
    </row>
    <row r="1292" spans="1:7">
      <c r="A1292" s="3">
        <v>750000</v>
      </c>
      <c r="D1292">
        <f t="shared" si="63"/>
        <v>0.75766985678186383</v>
      </c>
      <c r="E1292">
        <f t="shared" si="65"/>
        <v>1292</v>
      </c>
      <c r="F1292" s="3">
        <v>2000000</v>
      </c>
      <c r="G1292">
        <f t="shared" si="64"/>
        <v>-1.7668098680064719</v>
      </c>
    </row>
    <row r="1293" spans="1:7">
      <c r="A1293" s="3">
        <v>1425000</v>
      </c>
      <c r="D1293">
        <f t="shared" si="63"/>
        <v>0.75967738919785788</v>
      </c>
      <c r="E1293">
        <f t="shared" si="65"/>
        <v>1293</v>
      </c>
      <c r="F1293" s="3">
        <v>2000000</v>
      </c>
      <c r="G1293">
        <f t="shared" si="64"/>
        <v>-1.7681737810976341</v>
      </c>
    </row>
    <row r="1294" spans="1:7">
      <c r="A1294" s="3">
        <v>999900</v>
      </c>
      <c r="D1294">
        <f t="shared" si="63"/>
        <v>0.7616879879353996</v>
      </c>
      <c r="E1294">
        <f t="shared" si="65"/>
        <v>1294</v>
      </c>
      <c r="F1294" s="3">
        <v>2000000</v>
      </c>
      <c r="G1294">
        <f t="shared" si="64"/>
        <v>-1.7695418072338798</v>
      </c>
    </row>
    <row r="1295" spans="1:7">
      <c r="A1295" s="3">
        <v>2300000</v>
      </c>
      <c r="D1295">
        <f t="shared" si="63"/>
        <v>0.76370167052867366</v>
      </c>
      <c r="E1295">
        <f t="shared" si="65"/>
        <v>1295</v>
      </c>
      <c r="F1295" s="3">
        <v>2000000</v>
      </c>
      <c r="G1295">
        <f t="shared" si="64"/>
        <v>-1.7709098333701256</v>
      </c>
    </row>
    <row r="1296" spans="1:7">
      <c r="A1296" s="3">
        <v>2100000</v>
      </c>
      <c r="D1296">
        <f t="shared" si="63"/>
        <v>0.7657184546427247</v>
      </c>
      <c r="E1296">
        <f t="shared" si="65"/>
        <v>1296</v>
      </c>
      <c r="F1296" s="3">
        <v>2000000</v>
      </c>
      <c r="G1296">
        <f t="shared" si="64"/>
        <v>-1.7720545545766451</v>
      </c>
    </row>
    <row r="1297" spans="1:7">
      <c r="A1297" s="3">
        <v>200000</v>
      </c>
      <c r="D1297">
        <f t="shared" si="63"/>
        <v>0.76773835807485258</v>
      </c>
      <c r="E1297">
        <f t="shared" si="65"/>
        <v>1297</v>
      </c>
      <c r="F1297" s="3">
        <v>2000000</v>
      </c>
      <c r="G1297">
        <f t="shared" si="64"/>
        <v>-1.7720225557264946</v>
      </c>
    </row>
    <row r="1298" spans="1:7">
      <c r="A1298" s="3">
        <v>553493</v>
      </c>
      <c r="D1298">
        <f t="shared" si="63"/>
        <v>0.76976139875600935</v>
      </c>
      <c r="E1298">
        <f t="shared" si="65"/>
        <v>1298</v>
      </c>
      <c r="F1298" s="3">
        <v>2000000</v>
      </c>
      <c r="G1298">
        <f t="shared" si="64"/>
        <v>-1.7732906838045799</v>
      </c>
    </row>
    <row r="1299" spans="1:7">
      <c r="A1299" s="3">
        <v>2100000</v>
      </c>
      <c r="D1299">
        <f t="shared" si="63"/>
        <v>0.77178759475222714</v>
      </c>
      <c r="E1299">
        <f t="shared" si="65"/>
        <v>1299</v>
      </c>
      <c r="F1299" s="3">
        <v>2000000</v>
      </c>
      <c r="G1299">
        <f t="shared" si="64"/>
        <v>-1.7742984753880007</v>
      </c>
    </row>
    <row r="1300" spans="1:7">
      <c r="A1300" s="3">
        <v>574060</v>
      </c>
      <c r="D1300">
        <f t="shared" si="63"/>
        <v>0.77381696426606361</v>
      </c>
      <c r="E1300">
        <f t="shared" si="65"/>
        <v>1300</v>
      </c>
      <c r="F1300" s="3">
        <v>2000000</v>
      </c>
      <c r="G1300">
        <f t="shared" si="64"/>
        <v>-1.7752340488438421</v>
      </c>
    </row>
    <row r="1301" spans="1:7">
      <c r="A1301" s="3">
        <v>900000</v>
      </c>
      <c r="D1301">
        <f t="shared" si="63"/>
        <v>0.77584952563805498</v>
      </c>
      <c r="E1301">
        <f t="shared" si="65"/>
        <v>1301</v>
      </c>
      <c r="F1301" s="3">
        <v>2000000</v>
      </c>
      <c r="G1301">
        <f t="shared" si="64"/>
        <v>-1.7763032725931223</v>
      </c>
    </row>
    <row r="1302" spans="1:7">
      <c r="A1302" s="3">
        <v>3632666</v>
      </c>
      <c r="D1302">
        <f t="shared" si="63"/>
        <v>0.777885297348206</v>
      </c>
      <c r="E1302">
        <f t="shared" si="65"/>
        <v>1302</v>
      </c>
      <c r="F1302" s="3">
        <v>2000000</v>
      </c>
      <c r="G1302">
        <f t="shared" si="64"/>
        <v>-1.7774091371207694</v>
      </c>
    </row>
    <row r="1303" spans="1:7">
      <c r="A1303" s="3">
        <v>170000</v>
      </c>
      <c r="D1303">
        <f t="shared" si="63"/>
        <v>0.77992429801748586</v>
      </c>
      <c r="E1303">
        <f t="shared" si="65"/>
        <v>1303</v>
      </c>
      <c r="F1303" s="3">
        <v>2000000</v>
      </c>
      <c r="G1303">
        <f t="shared" si="64"/>
        <v>-1.7787052210139456</v>
      </c>
    </row>
    <row r="1304" spans="1:7">
      <c r="A1304" s="3">
        <v>5542579</v>
      </c>
      <c r="D1304">
        <f t="shared" si="63"/>
        <v>0.78196654640935193</v>
      </c>
      <c r="E1304">
        <f t="shared" si="65"/>
        <v>1304</v>
      </c>
      <c r="F1304" s="3">
        <v>2002000</v>
      </c>
      <c r="G1304">
        <f t="shared" si="64"/>
        <v>-1.7795437824964615</v>
      </c>
    </row>
    <row r="1305" spans="1:7">
      <c r="A1305" s="3">
        <v>1200000</v>
      </c>
      <c r="D1305">
        <f t="shared" si="63"/>
        <v>0.78401206143128988</v>
      </c>
      <c r="E1305">
        <f t="shared" si="65"/>
        <v>1305</v>
      </c>
      <c r="F1305" s="3">
        <v>2025622</v>
      </c>
      <c r="G1305">
        <f t="shared" si="64"/>
        <v>-1.7751438339589609</v>
      </c>
    </row>
    <row r="1306" spans="1:7">
      <c r="A1306" s="3">
        <v>883200</v>
      </c>
      <c r="D1306">
        <f t="shared" si="63"/>
        <v>0.78606086213637694</v>
      </c>
      <c r="E1306">
        <f t="shared" si="65"/>
        <v>1306</v>
      </c>
      <c r="F1306" s="3">
        <v>2025892</v>
      </c>
      <c r="G1306">
        <f t="shared" si="64"/>
        <v>-1.7763988251737637</v>
      </c>
    </row>
    <row r="1307" spans="1:7">
      <c r="A1307" s="3">
        <v>1500000</v>
      </c>
      <c r="D1307">
        <f t="shared" si="63"/>
        <v>0.78811296772486417</v>
      </c>
      <c r="E1307">
        <f t="shared" si="65"/>
        <v>1307</v>
      </c>
      <c r="F1307" s="3">
        <v>2033500</v>
      </c>
      <c r="G1307">
        <f t="shared" si="64"/>
        <v>-1.7759373583430347</v>
      </c>
    </row>
    <row r="1308" spans="1:7">
      <c r="A1308" s="3">
        <v>700000</v>
      </c>
      <c r="D1308">
        <f t="shared" si="63"/>
        <v>0.79016839754578627</v>
      </c>
      <c r="E1308">
        <f t="shared" si="65"/>
        <v>1308</v>
      </c>
      <c r="F1308" s="3">
        <v>2039526</v>
      </c>
      <c r="G1308">
        <f t="shared" si="64"/>
        <v>-1.7758454079953303</v>
      </c>
    </row>
    <row r="1309" spans="1:7">
      <c r="A1309" s="3">
        <v>1605669</v>
      </c>
      <c r="D1309">
        <f t="shared" si="63"/>
        <v>0.79222717109858209</v>
      </c>
      <c r="E1309">
        <f t="shared" si="65"/>
        <v>1309</v>
      </c>
      <c r="F1309" s="3">
        <v>2046674</v>
      </c>
      <c r="G1309">
        <f t="shared" si="64"/>
        <v>-1.7754718619122121</v>
      </c>
    </row>
    <row r="1310" spans="1:7">
      <c r="A1310" s="3">
        <v>672000</v>
      </c>
      <c r="D1310">
        <f t="shared" si="63"/>
        <v>0.79428930803474773</v>
      </c>
      <c r="E1310">
        <f t="shared" si="65"/>
        <v>1310</v>
      </c>
      <c r="F1310" s="3">
        <v>2051058</v>
      </c>
      <c r="G1310">
        <f t="shared" si="64"/>
        <v>-1.7756365675351549</v>
      </c>
    </row>
    <row r="1311" spans="1:7">
      <c r="A1311" s="3">
        <v>650000</v>
      </c>
      <c r="D1311">
        <f t="shared" si="63"/>
        <v>0.79635482815951042</v>
      </c>
      <c r="E1311">
        <f t="shared" si="65"/>
        <v>1311</v>
      </c>
      <c r="F1311" s="3">
        <v>2082401</v>
      </c>
      <c r="G1311">
        <f t="shared" si="64"/>
        <v>-1.769561619024361</v>
      </c>
    </row>
    <row r="1312" spans="1:7">
      <c r="A1312" s="3">
        <v>3768084</v>
      </c>
      <c r="D1312">
        <f t="shared" si="63"/>
        <v>0.79842375143351785</v>
      </c>
      <c r="E1312">
        <f t="shared" si="65"/>
        <v>1312</v>
      </c>
      <c r="F1312" s="3">
        <v>2084567</v>
      </c>
      <c r="G1312">
        <f t="shared" si="64"/>
        <v>-1.7703993442752672</v>
      </c>
    </row>
    <row r="1313" spans="1:7">
      <c r="A1313" s="3">
        <v>583800</v>
      </c>
      <c r="D1313">
        <f t="shared" si="63"/>
        <v>0.80049609797455923</v>
      </c>
      <c r="E1313">
        <f t="shared" si="65"/>
        <v>1313</v>
      </c>
      <c r="F1313" s="3">
        <v>2100000</v>
      </c>
      <c r="G1313">
        <f t="shared" si="64"/>
        <v>-1.7680993777179683</v>
      </c>
    </row>
    <row r="1314" spans="1:7">
      <c r="A1314" s="3">
        <v>77367</v>
      </c>
      <c r="D1314">
        <f t="shared" si="63"/>
        <v>0.80257188805930968</v>
      </c>
      <c r="E1314">
        <f t="shared" si="65"/>
        <v>1314</v>
      </c>
      <c r="F1314" s="3">
        <v>2100000</v>
      </c>
      <c r="G1314">
        <f t="shared" si="64"/>
        <v>-1.7694465010533722</v>
      </c>
    </row>
    <row r="1315" spans="1:7">
      <c r="A1315" s="3">
        <v>300000</v>
      </c>
      <c r="D1315">
        <f t="shared" si="63"/>
        <v>0.80465114212509214</v>
      </c>
      <c r="E1315">
        <f t="shared" si="65"/>
        <v>1315</v>
      </c>
      <c r="F1315" s="3">
        <v>2100000</v>
      </c>
      <c r="G1315">
        <f t="shared" si="64"/>
        <v>-1.7707936243887765</v>
      </c>
    </row>
    <row r="1316" spans="1:7">
      <c r="A1316" s="3">
        <v>120458</v>
      </c>
      <c r="D1316">
        <f t="shared" si="63"/>
        <v>0.80673388077167008</v>
      </c>
      <c r="E1316">
        <f t="shared" si="65"/>
        <v>1316</v>
      </c>
      <c r="F1316" s="3">
        <v>2110342</v>
      </c>
      <c r="G1316">
        <f t="shared" si="64"/>
        <v>-1.7696942442381913</v>
      </c>
    </row>
    <row r="1317" spans="1:7">
      <c r="A1317" s="3">
        <v>476683</v>
      </c>
      <c r="D1317">
        <f t="shared" si="63"/>
        <v>0.80882012476306342</v>
      </c>
      <c r="E1317">
        <f t="shared" si="65"/>
        <v>1317</v>
      </c>
      <c r="F1317" s="3">
        <v>2112080</v>
      </c>
      <c r="G1317">
        <f t="shared" si="64"/>
        <v>-1.7706284437301805</v>
      </c>
    </row>
    <row r="1318" spans="1:7">
      <c r="A1318" s="3">
        <v>87028</v>
      </c>
      <c r="D1318">
        <f t="shared" si="63"/>
        <v>0.8109098950293897</v>
      </c>
      <c r="E1318">
        <f t="shared" si="65"/>
        <v>1318</v>
      </c>
      <c r="F1318" s="3">
        <v>2119298</v>
      </c>
      <c r="G1318">
        <f t="shared" si="64"/>
        <v>-1.7702661291521713</v>
      </c>
    </row>
    <row r="1319" spans="1:7">
      <c r="A1319" s="3">
        <v>1200000</v>
      </c>
      <c r="D1319">
        <f t="shared" si="63"/>
        <v>0.81300321266872688</v>
      </c>
      <c r="E1319">
        <f t="shared" si="65"/>
        <v>1319</v>
      </c>
      <c r="F1319" s="3">
        <v>2131800</v>
      </c>
      <c r="G1319">
        <f t="shared" si="64"/>
        <v>-1.7686550343880414</v>
      </c>
    </row>
    <row r="1320" spans="1:7">
      <c r="A1320" s="3">
        <v>1939650</v>
      </c>
      <c r="D1320">
        <f t="shared" si="63"/>
        <v>0.8151000989490127</v>
      </c>
      <c r="E1320">
        <f t="shared" si="65"/>
        <v>1320</v>
      </c>
      <c r="F1320" s="3">
        <v>2148910</v>
      </c>
      <c r="G1320">
        <f t="shared" si="64"/>
        <v>-1.7659589763608075</v>
      </c>
    </row>
    <row r="1321" spans="1:7">
      <c r="A1321" s="3">
        <v>8873335</v>
      </c>
      <c r="D1321">
        <f t="shared" si="63"/>
        <v>0.8172005753099616</v>
      </c>
      <c r="E1321">
        <f t="shared" si="65"/>
        <v>1321</v>
      </c>
      <c r="F1321" s="3">
        <v>2148910</v>
      </c>
      <c r="G1321">
        <f t="shared" si="64"/>
        <v>-1.7672973310226949</v>
      </c>
    </row>
    <row r="1322" spans="1:7">
      <c r="A1322" s="3">
        <v>1697978</v>
      </c>
      <c r="D1322">
        <f t="shared" si="63"/>
        <v>0.81930466336500851</v>
      </c>
      <c r="E1322">
        <f t="shared" si="65"/>
        <v>1322</v>
      </c>
      <c r="F1322" s="3">
        <v>2156297</v>
      </c>
      <c r="G1322">
        <f t="shared" si="64"/>
        <v>-1.7668932850229564</v>
      </c>
    </row>
    <row r="1323" spans="1:7">
      <c r="A1323" s="3">
        <v>131417</v>
      </c>
      <c r="D1323">
        <f t="shared" si="63"/>
        <v>0.82141238490328883</v>
      </c>
      <c r="E1323">
        <f t="shared" si="65"/>
        <v>1323</v>
      </c>
      <c r="F1323" s="3">
        <v>2173253</v>
      </c>
      <c r="G1323">
        <f t="shared" si="64"/>
        <v>-1.7642354857914915</v>
      </c>
    </row>
    <row r="1324" spans="1:7">
      <c r="A1324" s="3">
        <v>9967084</v>
      </c>
      <c r="D1324">
        <f t="shared" si="63"/>
        <v>0.82352376189163567</v>
      </c>
      <c r="E1324">
        <f t="shared" si="65"/>
        <v>1324</v>
      </c>
      <c r="F1324" s="3">
        <v>2184938</v>
      </c>
      <c r="G1324">
        <f t="shared" si="64"/>
        <v>-1.7628206502853305</v>
      </c>
    </row>
    <row r="1325" spans="1:7">
      <c r="A1325" s="3">
        <v>13512</v>
      </c>
      <c r="D1325">
        <f t="shared" si="63"/>
        <v>0.82563881647661552</v>
      </c>
      <c r="E1325">
        <f t="shared" si="65"/>
        <v>1325</v>
      </c>
      <c r="F1325" s="3">
        <v>2210946</v>
      </c>
      <c r="G1325">
        <f t="shared" si="64"/>
        <v>-1.7580478890518361</v>
      </c>
    </row>
    <row r="1326" spans="1:7">
      <c r="A1326" s="3">
        <v>1125270</v>
      </c>
      <c r="D1326">
        <f t="shared" si="63"/>
        <v>0.82775757098658942</v>
      </c>
      <c r="E1326">
        <f t="shared" si="65"/>
        <v>1326</v>
      </c>
      <c r="F1326" s="3">
        <v>2217000</v>
      </c>
      <c r="G1326">
        <f t="shared" si="64"/>
        <v>-1.7579567305573947</v>
      </c>
    </row>
    <row r="1327" spans="1:7">
      <c r="A1327" s="3">
        <v>7613637</v>
      </c>
      <c r="D1327">
        <f t="shared" si="63"/>
        <v>0.82988004793379433</v>
      </c>
      <c r="E1327">
        <f t="shared" si="65"/>
        <v>1327</v>
      </c>
      <c r="F1327" s="3">
        <v>2237530</v>
      </c>
      <c r="G1327">
        <f t="shared" si="64"/>
        <v>-1.7544791880235018</v>
      </c>
    </row>
    <row r="1328" spans="1:7">
      <c r="A1328" s="3">
        <v>1000000</v>
      </c>
      <c r="D1328">
        <f t="shared" si="63"/>
        <v>0.83200627001647276</v>
      </c>
      <c r="E1328">
        <f t="shared" si="65"/>
        <v>1328</v>
      </c>
      <c r="F1328" s="3">
        <v>2241989</v>
      </c>
      <c r="G1328">
        <f t="shared" si="64"/>
        <v>-1.7547505910442112</v>
      </c>
    </row>
    <row r="1329" spans="1:7">
      <c r="A1329" s="3">
        <v>1500000</v>
      </c>
      <c r="D1329">
        <f t="shared" si="63"/>
        <v>0.83413626012101871</v>
      </c>
      <c r="E1329">
        <f t="shared" si="65"/>
        <v>1329</v>
      </c>
      <c r="F1329" s="3">
        <v>2250000</v>
      </c>
      <c r="G1329">
        <f t="shared" si="64"/>
        <v>-1.7541609210943614</v>
      </c>
    </row>
    <row r="1330" spans="1:7">
      <c r="A1330" s="3">
        <v>25106639</v>
      </c>
      <c r="D1330">
        <f t="shared" si="63"/>
        <v>0.83627004132415983</v>
      </c>
      <c r="E1330">
        <f t="shared" si="65"/>
        <v>1330</v>
      </c>
      <c r="F1330" s="3">
        <v>2268364</v>
      </c>
      <c r="G1330">
        <f t="shared" si="64"/>
        <v>-1.7508639186883188</v>
      </c>
    </row>
    <row r="1331" spans="1:7">
      <c r="A1331" s="3">
        <v>200000</v>
      </c>
      <c r="D1331">
        <f t="shared" si="63"/>
        <v>0.83840763689517006</v>
      </c>
      <c r="E1331">
        <f t="shared" si="65"/>
        <v>1331</v>
      </c>
      <c r="F1331" s="3">
        <v>2274957</v>
      </c>
      <c r="G1331">
        <f t="shared" si="64"/>
        <v>-1.7503539534602723</v>
      </c>
    </row>
    <row r="1332" spans="1:7">
      <c r="A1332" s="3">
        <v>450000</v>
      </c>
      <c r="D1332">
        <f t="shared" si="63"/>
        <v>0.84054907029811754</v>
      </c>
      <c r="E1332">
        <f t="shared" si="65"/>
        <v>1332</v>
      </c>
      <c r="F1332" s="3">
        <v>2296036</v>
      </c>
      <c r="G1332">
        <f t="shared" si="64"/>
        <v>-1.746742981861255</v>
      </c>
    </row>
    <row r="1333" spans="1:7">
      <c r="A1333" s="3">
        <v>200000</v>
      </c>
      <c r="D1333">
        <f t="shared" si="63"/>
        <v>0.84269436519414498</v>
      </c>
      <c r="E1333">
        <f t="shared" si="65"/>
        <v>1333</v>
      </c>
      <c r="F1333" s="3">
        <v>2300000</v>
      </c>
      <c r="G1333">
        <f t="shared" si="64"/>
        <v>-1.7468940050955351</v>
      </c>
    </row>
    <row r="1334" spans="1:7">
      <c r="A1334" s="3">
        <v>189886</v>
      </c>
      <c r="D1334">
        <f t="shared" si="63"/>
        <v>0.84484354544377027</v>
      </c>
      <c r="E1334">
        <f t="shared" si="65"/>
        <v>1334</v>
      </c>
      <c r="F1334" s="3">
        <v>2374065</v>
      </c>
      <c r="G1334">
        <f t="shared" si="64"/>
        <v>-1.7310360374070146</v>
      </c>
    </row>
    <row r="1335" spans="1:7">
      <c r="A1335" s="3">
        <v>2000000</v>
      </c>
      <c r="D1335">
        <f t="shared" si="63"/>
        <v>0.8469966351092475</v>
      </c>
      <c r="E1335">
        <f t="shared" si="65"/>
        <v>1335</v>
      </c>
      <c r="F1335" s="3">
        <v>2401202</v>
      </c>
      <c r="G1335">
        <f t="shared" si="64"/>
        <v>-1.7259830792035222</v>
      </c>
    </row>
    <row r="1336" spans="1:7">
      <c r="A1336" s="3">
        <v>79115</v>
      </c>
      <c r="D1336">
        <f t="shared" si="63"/>
        <v>0.84915365845694091</v>
      </c>
      <c r="E1336">
        <f t="shared" si="65"/>
        <v>1336</v>
      </c>
      <c r="F1336" s="3">
        <v>2415760</v>
      </c>
      <c r="G1336">
        <f t="shared" si="64"/>
        <v>-1.723876165646997</v>
      </c>
    </row>
    <row r="1337" spans="1:7">
      <c r="A1337" s="3">
        <v>115000</v>
      </c>
      <c r="D1337">
        <f t="shared" si="63"/>
        <v>0.85131463995973611</v>
      </c>
      <c r="E1337">
        <f t="shared" si="65"/>
        <v>1337</v>
      </c>
      <c r="F1337" s="3">
        <v>2423203</v>
      </c>
      <c r="G1337">
        <f t="shared" si="64"/>
        <v>-1.7228025530919437</v>
      </c>
    </row>
    <row r="1338" spans="1:7">
      <c r="A1338" s="3">
        <v>987579</v>
      </c>
      <c r="D1338">
        <f t="shared" si="63"/>
        <v>0.85347960429949754</v>
      </c>
      <c r="E1338">
        <f t="shared" si="65"/>
        <v>1338</v>
      </c>
      <c r="F1338" s="3">
        <v>2423679</v>
      </c>
      <c r="G1338">
        <f t="shared" si="64"/>
        <v>-1.7239827599377586</v>
      </c>
    </row>
    <row r="1339" spans="1:7">
      <c r="A1339" s="3">
        <v>25000</v>
      </c>
      <c r="D1339">
        <f t="shared" si="63"/>
        <v>0.85564857636955549</v>
      </c>
      <c r="E1339">
        <f t="shared" si="65"/>
        <v>1339</v>
      </c>
      <c r="F1339" s="3">
        <v>2441915</v>
      </c>
      <c r="G1339">
        <f t="shared" si="64"/>
        <v>-1.7211053817044273</v>
      </c>
    </row>
    <row r="1340" spans="1:7">
      <c r="A1340" s="3">
        <v>75000</v>
      </c>
      <c r="D1340">
        <f t="shared" si="63"/>
        <v>0.85782158127723152</v>
      </c>
      <c r="E1340">
        <f t="shared" si="65"/>
        <v>1340</v>
      </c>
      <c r="F1340" s="3">
        <v>2446500</v>
      </c>
      <c r="G1340">
        <f t="shared" si="64"/>
        <v>-1.7213356283523913</v>
      </c>
    </row>
    <row r="1341" spans="1:7">
      <c r="A1341" s="3">
        <v>899875</v>
      </c>
      <c r="D1341">
        <f t="shared" si="63"/>
        <v>0.85999864434640183</v>
      </c>
      <c r="E1341">
        <f t="shared" si="65"/>
        <v>1341</v>
      </c>
      <c r="F1341" s="3">
        <v>2494277</v>
      </c>
      <c r="G1341">
        <f t="shared" si="64"/>
        <v>-1.7116606167343402</v>
      </c>
    </row>
    <row r="1342" spans="1:7">
      <c r="A1342" s="3">
        <v>423500</v>
      </c>
      <c r="D1342">
        <f t="shared" si="63"/>
        <v>0.86217979112009235</v>
      </c>
      <c r="E1342">
        <f t="shared" si="65"/>
        <v>1342</v>
      </c>
      <c r="F1342" s="3">
        <v>2500000</v>
      </c>
      <c r="G1342">
        <f t="shared" si="64"/>
        <v>-1.7112826910616956</v>
      </c>
    </row>
    <row r="1343" spans="1:7">
      <c r="A1343" s="3">
        <v>25000000</v>
      </c>
      <c r="D1343">
        <f t="shared" si="63"/>
        <v>0.86436504736313291</v>
      </c>
      <c r="E1343">
        <f t="shared" si="65"/>
        <v>1343</v>
      </c>
      <c r="F1343" s="3">
        <v>2500000</v>
      </c>
      <c r="G1343">
        <f t="shared" si="64"/>
        <v>-1.7123550789642352</v>
      </c>
    </row>
    <row r="1344" spans="1:7">
      <c r="A1344" s="3">
        <v>90000</v>
      </c>
      <c r="D1344">
        <f t="shared" si="63"/>
        <v>0.86655443906482643</v>
      </c>
      <c r="E1344">
        <f t="shared" si="65"/>
        <v>1344</v>
      </c>
      <c r="F1344" s="3">
        <v>2500000</v>
      </c>
      <c r="G1344">
        <f t="shared" si="64"/>
        <v>-1.7133719314288203</v>
      </c>
    </row>
    <row r="1345" spans="1:7">
      <c r="A1345" s="3">
        <v>18750</v>
      </c>
      <c r="D1345">
        <f t="shared" ref="D1345:D1408" si="66">NORMSINV((E1345-0.5)/C$12)</f>
        <v>0.86874799244167455</v>
      </c>
      <c r="E1345">
        <f t="shared" si="65"/>
        <v>1345</v>
      </c>
      <c r="F1345" s="3">
        <v>2500169</v>
      </c>
      <c r="G1345">
        <f t="shared" ref="G1345:G1408" si="67">IF(ISERROR((2*E1345 -1)/C$12*(LN(NORMDIST(F1345,C$6,C$8,TRUE))+LN(1-NORMDIST(INDEX(F:F,C$12-E1345+1,,1),C$6,C$8,TRUE)))),"",(2*E1345 -1)/C$12*(LN(NORMDIST(F1345,C$6,C$8,TRUE))+LN(1-NORMDIST(INDEX(F:F,C$12-E1345+1,,1),C$6,C$8,TRUE))))</f>
        <v>-1.7146086874448534</v>
      </c>
    </row>
    <row r="1346" spans="1:7">
      <c r="A1346" s="3">
        <v>39900</v>
      </c>
      <c r="D1346">
        <f t="shared" si="66"/>
        <v>0.8709457339401413</v>
      </c>
      <c r="E1346">
        <f t="shared" ref="E1346:E1409" si="68">E1345+1</f>
        <v>1346</v>
      </c>
      <c r="F1346" s="3">
        <v>2502146</v>
      </c>
      <c r="G1346">
        <f t="shared" si="67"/>
        <v>-1.7153018204676271</v>
      </c>
    </row>
    <row r="1347" spans="1:7">
      <c r="A1347" s="3">
        <v>1243039</v>
      </c>
      <c r="D1347">
        <f t="shared" si="66"/>
        <v>0.87314769023945649</v>
      </c>
      <c r="E1347">
        <f t="shared" si="68"/>
        <v>1347</v>
      </c>
      <c r="F1347" s="3">
        <v>2506116</v>
      </c>
      <c r="G1347">
        <f t="shared" si="67"/>
        <v>-1.715622656968006</v>
      </c>
    </row>
    <row r="1348" spans="1:7">
      <c r="A1348" s="3">
        <v>1233281</v>
      </c>
      <c r="D1348">
        <f t="shared" si="66"/>
        <v>0.87535388825446636</v>
      </c>
      <c r="E1348">
        <f t="shared" si="68"/>
        <v>1348</v>
      </c>
      <c r="F1348" s="3">
        <v>2520000</v>
      </c>
      <c r="G1348">
        <f t="shared" si="67"/>
        <v>-1.7135420930094281</v>
      </c>
    </row>
    <row r="1349" spans="1:7">
      <c r="A1349" s="3">
        <v>100000</v>
      </c>
      <c r="D1349">
        <f t="shared" si="66"/>
        <v>0.87756435513851994</v>
      </c>
      <c r="E1349">
        <f t="shared" si="68"/>
        <v>1349</v>
      </c>
      <c r="F1349" s="3">
        <v>2520000</v>
      </c>
      <c r="G1349">
        <f t="shared" si="67"/>
        <v>-1.714645528534166</v>
      </c>
    </row>
    <row r="1350" spans="1:7">
      <c r="A1350" s="3">
        <v>35000</v>
      </c>
      <c r="D1350">
        <f t="shared" si="66"/>
        <v>0.87977911828641675</v>
      </c>
      <c r="E1350">
        <f t="shared" si="68"/>
        <v>1350</v>
      </c>
      <c r="F1350" s="3">
        <v>2540301</v>
      </c>
      <c r="G1350">
        <f t="shared" si="67"/>
        <v>-1.7112058742479537</v>
      </c>
    </row>
    <row r="1351" spans="1:7">
      <c r="A1351" s="3">
        <v>1449039</v>
      </c>
      <c r="D1351">
        <f t="shared" si="66"/>
        <v>0.8819982053373715</v>
      </c>
      <c r="E1351">
        <f t="shared" si="68"/>
        <v>1351</v>
      </c>
      <c r="F1351" s="3">
        <v>2565641</v>
      </c>
      <c r="G1351">
        <f t="shared" si="67"/>
        <v>-1.7067144741684008</v>
      </c>
    </row>
    <row r="1352" spans="1:7">
      <c r="A1352" s="3">
        <v>150000</v>
      </c>
      <c r="D1352">
        <f t="shared" si="66"/>
        <v>0.88422164417806093</v>
      </c>
      <c r="E1352">
        <f t="shared" si="68"/>
        <v>1352</v>
      </c>
      <c r="F1352" s="3">
        <v>2577857</v>
      </c>
      <c r="G1352">
        <f t="shared" si="67"/>
        <v>-1.7048329147324317</v>
      </c>
    </row>
    <row r="1353" spans="1:7">
      <c r="A1353" s="3">
        <v>75000</v>
      </c>
      <c r="D1353">
        <f t="shared" si="66"/>
        <v>0.88644946294568261</v>
      </c>
      <c r="E1353">
        <f t="shared" si="68"/>
        <v>1353</v>
      </c>
      <c r="F1353" s="3">
        <v>2597280</v>
      </c>
      <c r="G1353">
        <f t="shared" si="67"/>
        <v>-1.7011293763000885</v>
      </c>
    </row>
    <row r="1354" spans="1:7">
      <c r="A1354" s="3">
        <v>320000</v>
      </c>
      <c r="D1354">
        <f t="shared" si="66"/>
        <v>0.88868169003109143</v>
      </c>
      <c r="E1354">
        <f t="shared" si="68"/>
        <v>1354</v>
      </c>
      <c r="F1354" s="3">
        <v>2600000</v>
      </c>
      <c r="G1354">
        <f t="shared" si="67"/>
        <v>-1.7016159613139852</v>
      </c>
    </row>
    <row r="1355" spans="1:7">
      <c r="A1355" s="3">
        <v>667235</v>
      </c>
      <c r="D1355">
        <f t="shared" si="66"/>
        <v>0.89091835408196107</v>
      </c>
      <c r="E1355">
        <f t="shared" si="68"/>
        <v>1355</v>
      </c>
      <c r="F1355" s="3">
        <v>2605527</v>
      </c>
      <c r="G1355">
        <f t="shared" si="67"/>
        <v>-1.701610829916943</v>
      </c>
    </row>
    <row r="1356" spans="1:7">
      <c r="A1356" s="3">
        <v>5218424</v>
      </c>
      <c r="D1356">
        <f t="shared" si="66"/>
        <v>0.89315948400601464</v>
      </c>
      <c r="E1356">
        <f t="shared" si="68"/>
        <v>1356</v>
      </c>
      <c r="F1356" s="3">
        <v>2610000</v>
      </c>
      <c r="G1356">
        <f t="shared" si="67"/>
        <v>-1.7018612331050604</v>
      </c>
    </row>
    <row r="1357" spans="1:7">
      <c r="A1357" s="3">
        <v>1800000</v>
      </c>
      <c r="D1357">
        <f t="shared" si="66"/>
        <v>0.89540510897428971</v>
      </c>
      <c r="E1357">
        <f t="shared" si="68"/>
        <v>1357</v>
      </c>
      <c r="F1357" s="3">
        <v>2628713</v>
      </c>
      <c r="G1357">
        <f t="shared" si="67"/>
        <v>-1.6989135864782514</v>
      </c>
    </row>
    <row r="1358" spans="1:7">
      <c r="A1358" s="3">
        <v>300000</v>
      </c>
      <c r="D1358">
        <f t="shared" si="66"/>
        <v>0.89765525842446814</v>
      </c>
      <c r="E1358">
        <f t="shared" si="68"/>
        <v>1358</v>
      </c>
      <c r="F1358" s="3">
        <v>2641217</v>
      </c>
      <c r="G1358">
        <f t="shared" si="67"/>
        <v>-1.6973625876931537</v>
      </c>
    </row>
    <row r="1359" spans="1:7">
      <c r="A1359" s="3">
        <v>250675</v>
      </c>
      <c r="D1359">
        <f t="shared" si="66"/>
        <v>0.89990996206425755</v>
      </c>
      <c r="E1359">
        <f t="shared" si="68"/>
        <v>1359</v>
      </c>
      <c r="F1359" s="3">
        <v>2645072</v>
      </c>
      <c r="G1359">
        <f t="shared" si="67"/>
        <v>-1.6977491740453869</v>
      </c>
    </row>
    <row r="1360" spans="1:7">
      <c r="A1360" s="3">
        <v>11480000</v>
      </c>
      <c r="D1360">
        <f t="shared" si="66"/>
        <v>0.90216924987480984</v>
      </c>
      <c r="E1360">
        <f t="shared" si="68"/>
        <v>1360</v>
      </c>
      <c r="F1360" s="3">
        <v>2649000</v>
      </c>
      <c r="G1360">
        <f t="shared" si="67"/>
        <v>-1.6981186838153703</v>
      </c>
    </row>
    <row r="1361" spans="1:7">
      <c r="A1361" s="3">
        <v>1000000</v>
      </c>
      <c r="D1361">
        <f t="shared" si="66"/>
        <v>0.90443315211421849</v>
      </c>
      <c r="E1361">
        <f t="shared" si="68"/>
        <v>1361</v>
      </c>
      <c r="F1361" s="3">
        <v>2650926</v>
      </c>
      <c r="G1361">
        <f t="shared" si="67"/>
        <v>-1.6989360588332982</v>
      </c>
    </row>
    <row r="1362" spans="1:7">
      <c r="A1362" s="3">
        <v>12704649</v>
      </c>
      <c r="D1362">
        <f t="shared" si="66"/>
        <v>0.90670169932105227</v>
      </c>
      <c r="E1362">
        <f t="shared" si="68"/>
        <v>1362</v>
      </c>
      <c r="F1362" s="3">
        <v>2652000</v>
      </c>
      <c r="G1362">
        <f t="shared" si="67"/>
        <v>-1.699943969574554</v>
      </c>
    </row>
    <row r="1363" spans="1:7">
      <c r="A1363" s="3">
        <v>1200000</v>
      </c>
      <c r="D1363">
        <f t="shared" si="66"/>
        <v>0.90897492231796473</v>
      </c>
      <c r="E1363">
        <f t="shared" si="68"/>
        <v>1363</v>
      </c>
      <c r="F1363" s="3">
        <v>2658746</v>
      </c>
      <c r="G1363">
        <f t="shared" si="67"/>
        <v>-1.6996341315902463</v>
      </c>
    </row>
    <row r="1364" spans="1:7">
      <c r="A1364" s="3">
        <v>7910896</v>
      </c>
      <c r="D1364">
        <f t="shared" si="66"/>
        <v>0.91125285221534058</v>
      </c>
      <c r="E1364">
        <f t="shared" si="68"/>
        <v>1364</v>
      </c>
      <c r="F1364" s="3">
        <v>2683400</v>
      </c>
      <c r="G1364">
        <f t="shared" si="67"/>
        <v>-1.6952582779751411</v>
      </c>
    </row>
    <row r="1365" spans="1:7">
      <c r="A1365" s="3">
        <v>940148</v>
      </c>
      <c r="D1365">
        <f t="shared" si="66"/>
        <v>0.91353552041501185</v>
      </c>
      <c r="E1365">
        <f t="shared" si="68"/>
        <v>1365</v>
      </c>
      <c r="F1365" s="3">
        <v>2694891</v>
      </c>
      <c r="G1365">
        <f t="shared" si="67"/>
        <v>-1.6937066354300845</v>
      </c>
    </row>
    <row r="1366" spans="1:7">
      <c r="A1366" s="3">
        <v>35000400</v>
      </c>
      <c r="D1366">
        <f t="shared" si="66"/>
        <v>0.91582295861404683</v>
      </c>
      <c r="E1366">
        <f t="shared" si="68"/>
        <v>1366</v>
      </c>
      <c r="F1366" s="3">
        <v>2699363</v>
      </c>
      <c r="G1366">
        <f t="shared" si="67"/>
        <v>-1.6938414781432292</v>
      </c>
    </row>
    <row r="1367" spans="1:7">
      <c r="A1367" s="3">
        <v>11013694</v>
      </c>
      <c r="D1367">
        <f t="shared" si="66"/>
        <v>0.91811519880857295</v>
      </c>
      <c r="E1367">
        <f t="shared" si="68"/>
        <v>1367</v>
      </c>
      <c r="F1367" s="3">
        <v>2700000</v>
      </c>
      <c r="G1367">
        <f t="shared" si="67"/>
        <v>-1.6949038664936675</v>
      </c>
    </row>
    <row r="1368" spans="1:7">
      <c r="A1368" s="3">
        <v>300000</v>
      </c>
      <c r="D1368">
        <f t="shared" si="66"/>
        <v>0.92041227329768727</v>
      </c>
      <c r="E1368">
        <f t="shared" si="68"/>
        <v>1368</v>
      </c>
      <c r="F1368" s="3">
        <v>2719554</v>
      </c>
      <c r="G1368">
        <f t="shared" si="67"/>
        <v>-1.6916740862187287</v>
      </c>
    </row>
    <row r="1369" spans="1:7">
      <c r="A1369" s="3">
        <v>12567173</v>
      </c>
      <c r="D1369">
        <f t="shared" si="66"/>
        <v>0.9227142146874161</v>
      </c>
      <c r="E1369">
        <f t="shared" si="68"/>
        <v>1369</v>
      </c>
      <c r="F1369" s="3">
        <v>2722939</v>
      </c>
      <c r="G1369">
        <f t="shared" si="67"/>
        <v>-1.691935260370909</v>
      </c>
    </row>
    <row r="1370" spans="1:7">
      <c r="A1370" s="3">
        <v>4800000</v>
      </c>
      <c r="D1370">
        <f t="shared" si="66"/>
        <v>0.92502105589475048</v>
      </c>
      <c r="E1370">
        <f t="shared" si="68"/>
        <v>1370</v>
      </c>
      <c r="F1370" s="3">
        <v>2736543</v>
      </c>
      <c r="G1370">
        <f t="shared" si="67"/>
        <v>-1.690023043356786</v>
      </c>
    </row>
    <row r="1371" spans="1:7">
      <c r="A1371" s="3">
        <v>6750000</v>
      </c>
      <c r="D1371">
        <f t="shared" si="66"/>
        <v>0.92733283015173351</v>
      </c>
      <c r="E1371">
        <f t="shared" si="68"/>
        <v>1371</v>
      </c>
      <c r="F1371" s="3">
        <v>2749201</v>
      </c>
      <c r="G1371">
        <f t="shared" si="67"/>
        <v>-1.6876581434643507</v>
      </c>
    </row>
    <row r="1372" spans="1:7">
      <c r="A1372" s="3">
        <v>6000000</v>
      </c>
      <c r="D1372">
        <f t="shared" si="66"/>
        <v>0.92964957100963963</v>
      </c>
      <c r="E1372">
        <f t="shared" si="68"/>
        <v>1372</v>
      </c>
      <c r="F1372" s="3">
        <v>2750000</v>
      </c>
      <c r="G1372">
        <f t="shared" si="67"/>
        <v>-1.6885897496688878</v>
      </c>
    </row>
    <row r="1373" spans="1:7">
      <c r="A1373" s="3">
        <v>3295118</v>
      </c>
      <c r="D1373">
        <f t="shared" si="66"/>
        <v>0.93197131234319142</v>
      </c>
      <c r="E1373">
        <f t="shared" si="68"/>
        <v>1373</v>
      </c>
      <c r="F1373" s="3">
        <v>2761002</v>
      </c>
      <c r="G1373">
        <f t="shared" si="67"/>
        <v>-1.6873762251964666</v>
      </c>
    </row>
    <row r="1374" spans="1:7">
      <c r="A1374" s="3">
        <v>9800000</v>
      </c>
      <c r="D1374">
        <f t="shared" si="66"/>
        <v>0.93429808835487571</v>
      </c>
      <c r="E1374">
        <f t="shared" si="68"/>
        <v>1374</v>
      </c>
      <c r="F1374" s="3">
        <v>2849411</v>
      </c>
      <c r="G1374">
        <f t="shared" si="67"/>
        <v>-1.6691082461338689</v>
      </c>
    </row>
    <row r="1375" spans="1:7">
      <c r="A1375" s="3">
        <v>7500000</v>
      </c>
      <c r="D1375">
        <f t="shared" si="66"/>
        <v>0.93662993357931956</v>
      </c>
      <c r="E1375">
        <f t="shared" si="68"/>
        <v>1375</v>
      </c>
      <c r="F1375" s="3">
        <v>2882369</v>
      </c>
      <c r="G1375">
        <f t="shared" si="67"/>
        <v>-1.6624406208152562</v>
      </c>
    </row>
    <row r="1376" spans="1:7">
      <c r="A1376" s="3">
        <v>250000</v>
      </c>
      <c r="D1376">
        <f t="shared" si="66"/>
        <v>0.93896688288773789</v>
      </c>
      <c r="E1376">
        <f t="shared" si="68"/>
        <v>1376</v>
      </c>
      <c r="F1376" s="3">
        <v>2899727</v>
      </c>
      <c r="G1376">
        <f t="shared" si="67"/>
        <v>-1.6598083018366401</v>
      </c>
    </row>
    <row r="1377" spans="1:7">
      <c r="A1377" s="3">
        <v>1540002</v>
      </c>
      <c r="D1377">
        <f t="shared" si="66"/>
        <v>0.94130897149245518</v>
      </c>
      <c r="E1377">
        <f t="shared" si="68"/>
        <v>1377</v>
      </c>
      <c r="F1377" s="3">
        <v>2901632</v>
      </c>
      <c r="G1377">
        <f t="shared" si="67"/>
        <v>-1.6605361548320998</v>
      </c>
    </row>
    <row r="1378" spans="1:7">
      <c r="A1378" s="3">
        <v>20000</v>
      </c>
      <c r="D1378">
        <f t="shared" si="66"/>
        <v>0.94365623495151352</v>
      </c>
      <c r="E1378">
        <f t="shared" si="68"/>
        <v>1378</v>
      </c>
      <c r="F1378" s="3">
        <v>2914000</v>
      </c>
      <c r="G1378">
        <f t="shared" si="67"/>
        <v>-1.6590366716710638</v>
      </c>
    </row>
    <row r="1379" spans="1:7">
      <c r="A1379" s="3">
        <v>5483812</v>
      </c>
      <c r="D1379">
        <f t="shared" si="66"/>
        <v>0.94600870917335322</v>
      </c>
      <c r="E1379">
        <f t="shared" si="68"/>
        <v>1379</v>
      </c>
      <c r="F1379" s="3">
        <v>2934056</v>
      </c>
      <c r="G1379">
        <f t="shared" si="67"/>
        <v>-1.6557743732684267</v>
      </c>
    </row>
    <row r="1380" spans="1:7">
      <c r="A1380" s="3">
        <v>18743505</v>
      </c>
      <c r="D1380">
        <f t="shared" si="66"/>
        <v>0.94836643042156565</v>
      </c>
      <c r="E1380">
        <f t="shared" si="68"/>
        <v>1380</v>
      </c>
      <c r="F1380" s="3">
        <v>2935048</v>
      </c>
      <c r="G1380">
        <f t="shared" si="67"/>
        <v>-1.6567605099832405</v>
      </c>
    </row>
    <row r="1381" spans="1:7">
      <c r="A1381" s="3">
        <v>3000000</v>
      </c>
      <c r="D1381">
        <f t="shared" si="66"/>
        <v>0.95072943531974075</v>
      </c>
      <c r="E1381">
        <f t="shared" si="68"/>
        <v>1381</v>
      </c>
      <c r="F1381" s="3">
        <v>2940000</v>
      </c>
      <c r="G1381">
        <f t="shared" si="67"/>
        <v>-1.6559429570933657</v>
      </c>
    </row>
    <row r="1382" spans="1:7">
      <c r="A1382" s="3">
        <v>144650</v>
      </c>
      <c r="D1382">
        <f t="shared" si="66"/>
        <v>0.9530977608563892</v>
      </c>
      <c r="E1382">
        <f t="shared" si="68"/>
        <v>1382</v>
      </c>
      <c r="F1382" s="3">
        <v>2950000</v>
      </c>
      <c r="G1382">
        <f t="shared" si="67"/>
        <v>-1.6547867395816847</v>
      </c>
    </row>
    <row r="1383" spans="1:7">
      <c r="A1383" s="3">
        <v>9900000</v>
      </c>
      <c r="D1383">
        <f t="shared" si="66"/>
        <v>0.95547144438995635</v>
      </c>
      <c r="E1383">
        <f t="shared" si="68"/>
        <v>1383</v>
      </c>
      <c r="F1383" s="3">
        <v>2950500</v>
      </c>
      <c r="G1383">
        <f t="shared" si="67"/>
        <v>-1.6556871030260902</v>
      </c>
    </row>
    <row r="1384" spans="1:7">
      <c r="A1384" s="3">
        <v>250000</v>
      </c>
      <c r="D1384">
        <f t="shared" si="66"/>
        <v>0.95785052365390744</v>
      </c>
      <c r="E1384">
        <f t="shared" si="68"/>
        <v>1384</v>
      </c>
      <c r="F1384" s="3">
        <v>2968493</v>
      </c>
      <c r="G1384">
        <f t="shared" si="67"/>
        <v>-1.6524676627775934</v>
      </c>
    </row>
    <row r="1385" spans="1:7">
      <c r="A1385" s="3">
        <v>3000000</v>
      </c>
      <c r="D1385">
        <f t="shared" si="66"/>
        <v>0.96023503676192046</v>
      </c>
      <c r="E1385">
        <f t="shared" si="68"/>
        <v>1385</v>
      </c>
      <c r="F1385" s="3">
        <v>2968952</v>
      </c>
      <c r="G1385">
        <f t="shared" si="67"/>
        <v>-1.6535361145564682</v>
      </c>
    </row>
    <row r="1386" spans="1:7">
      <c r="A1386" s="3">
        <v>450000</v>
      </c>
      <c r="D1386">
        <f t="shared" si="66"/>
        <v>0.96262502221315993</v>
      </c>
      <c r="E1386">
        <f t="shared" si="68"/>
        <v>1386</v>
      </c>
      <c r="F1386" s="3">
        <v>2970000</v>
      </c>
      <c r="G1386">
        <f t="shared" si="67"/>
        <v>-1.6544915243445435</v>
      </c>
    </row>
    <row r="1387" spans="1:7">
      <c r="A1387" s="3">
        <v>22262000</v>
      </c>
      <c r="D1387">
        <f t="shared" si="66"/>
        <v>0.96502051889764573</v>
      </c>
      <c r="E1387">
        <f t="shared" si="68"/>
        <v>1387</v>
      </c>
      <c r="F1387" s="3">
        <v>2989138</v>
      </c>
      <c r="G1387">
        <f t="shared" si="67"/>
        <v>-1.6515431944370331</v>
      </c>
    </row>
    <row r="1388" spans="1:7">
      <c r="A1388" s="3">
        <v>500000</v>
      </c>
      <c r="D1388">
        <f t="shared" si="66"/>
        <v>0.96742156610170071</v>
      </c>
      <c r="E1388">
        <f t="shared" si="68"/>
        <v>1388</v>
      </c>
      <c r="F1388" s="3">
        <v>2999047</v>
      </c>
      <c r="G1388">
        <f t="shared" si="67"/>
        <v>-1.6505947663355871</v>
      </c>
    </row>
    <row r="1389" spans="1:7">
      <c r="A1389" s="3">
        <v>1000000</v>
      </c>
      <c r="D1389">
        <f t="shared" si="66"/>
        <v>0.96982820351352905</v>
      </c>
      <c r="E1389">
        <f t="shared" si="68"/>
        <v>1389</v>
      </c>
      <c r="F1389" s="3">
        <v>2999422</v>
      </c>
      <c r="G1389">
        <f t="shared" si="67"/>
        <v>-1.6517034682575154</v>
      </c>
    </row>
    <row r="1390" spans="1:7">
      <c r="A1390" s="3">
        <v>228150</v>
      </c>
      <c r="D1390">
        <f t="shared" si="66"/>
        <v>0.97224047122885249</v>
      </c>
      <c r="E1390">
        <f t="shared" si="68"/>
        <v>1390</v>
      </c>
      <c r="F1390" s="3">
        <v>2999730</v>
      </c>
      <c r="G1390">
        <f t="shared" si="67"/>
        <v>-1.652826334903063</v>
      </c>
    </row>
    <row r="1391" spans="1:7">
      <c r="A1391" s="3">
        <v>68800</v>
      </c>
      <c r="D1391">
        <f t="shared" si="66"/>
        <v>0.97465840975667828</v>
      </c>
      <c r="E1391">
        <f t="shared" si="68"/>
        <v>1391</v>
      </c>
      <c r="F1391" s="3">
        <v>2999960</v>
      </c>
      <c r="G1391">
        <f t="shared" si="67"/>
        <v>-1.6539661517137758</v>
      </c>
    </row>
    <row r="1392" spans="1:7">
      <c r="A1392" s="3">
        <v>1747200</v>
      </c>
      <c r="D1392">
        <f t="shared" si="66"/>
        <v>0.97708206002515186</v>
      </c>
      <c r="E1392">
        <f t="shared" si="68"/>
        <v>1392</v>
      </c>
      <c r="F1392" s="3">
        <v>3000000</v>
      </c>
      <c r="G1392">
        <f t="shared" si="67"/>
        <v>-1.6551469789661135</v>
      </c>
    </row>
    <row r="1393" spans="1:7">
      <c r="A1393" s="3">
        <v>210000</v>
      </c>
      <c r="D1393">
        <f t="shared" si="66"/>
        <v>0.97951146338751249</v>
      </c>
      <c r="E1393">
        <f t="shared" si="68"/>
        <v>1393</v>
      </c>
      <c r="F1393" s="3">
        <v>3000000</v>
      </c>
      <c r="G1393">
        <f t="shared" si="67"/>
        <v>-1.6563364485880796</v>
      </c>
    </row>
    <row r="1394" spans="1:7">
      <c r="A1394" s="3">
        <v>600000</v>
      </c>
      <c r="D1394">
        <f t="shared" si="66"/>
        <v>0.98194666162818378</v>
      </c>
      <c r="E1394">
        <f t="shared" si="68"/>
        <v>1394</v>
      </c>
      <c r="F1394" s="3">
        <v>3000000</v>
      </c>
      <c r="G1394">
        <f t="shared" si="67"/>
        <v>-1.6575259182100461</v>
      </c>
    </row>
    <row r="1395" spans="1:7">
      <c r="A1395" s="3">
        <v>13669000</v>
      </c>
      <c r="D1395">
        <f t="shared" si="66"/>
        <v>0.98438769696893247</v>
      </c>
      <c r="E1395">
        <f t="shared" si="68"/>
        <v>1395</v>
      </c>
      <c r="F1395" s="3">
        <v>3000000</v>
      </c>
      <c r="G1395">
        <f t="shared" si="67"/>
        <v>-1.6587153878320124</v>
      </c>
    </row>
    <row r="1396" spans="1:7">
      <c r="A1396" s="3">
        <v>10000</v>
      </c>
      <c r="D1396">
        <f t="shared" si="66"/>
        <v>0.98683461207516132</v>
      </c>
      <c r="E1396">
        <f t="shared" si="68"/>
        <v>1396</v>
      </c>
      <c r="F1396" s="3">
        <v>3000000</v>
      </c>
      <c r="G1396">
        <f t="shared" si="67"/>
        <v>-1.6599048574539785</v>
      </c>
    </row>
    <row r="1397" spans="1:7">
      <c r="A1397" s="3">
        <v>500000</v>
      </c>
      <c r="D1397">
        <f t="shared" si="66"/>
        <v>0.9892874500623261</v>
      </c>
      <c r="E1397">
        <f t="shared" si="68"/>
        <v>1397</v>
      </c>
      <c r="F1397" s="3">
        <v>3000000</v>
      </c>
      <c r="G1397">
        <f t="shared" si="67"/>
        <v>-1.6610943270759448</v>
      </c>
    </row>
    <row r="1398" spans="1:7">
      <c r="A1398" s="3">
        <v>9856000</v>
      </c>
      <c r="D1398">
        <f t="shared" si="66"/>
        <v>0.99174625450244003</v>
      </c>
      <c r="E1398">
        <f t="shared" si="68"/>
        <v>1398</v>
      </c>
      <c r="F1398" s="3">
        <v>3000000</v>
      </c>
      <c r="G1398">
        <f t="shared" si="67"/>
        <v>-1.6622837966979114</v>
      </c>
    </row>
    <row r="1399" spans="1:7">
      <c r="A1399" s="3">
        <v>5760000</v>
      </c>
      <c r="D1399">
        <f t="shared" si="66"/>
        <v>0.9942110694307309</v>
      </c>
      <c r="E1399">
        <f t="shared" si="68"/>
        <v>1399</v>
      </c>
      <c r="F1399" s="3">
        <v>3000000</v>
      </c>
      <c r="G1399">
        <f t="shared" si="67"/>
        <v>-1.6634732663198777</v>
      </c>
    </row>
    <row r="1400" spans="1:7">
      <c r="A1400" s="3">
        <v>160400</v>
      </c>
      <c r="D1400">
        <f t="shared" si="66"/>
        <v>0.99668193935238725</v>
      </c>
      <c r="E1400">
        <f t="shared" si="68"/>
        <v>1400</v>
      </c>
      <c r="F1400" s="3">
        <v>3000000</v>
      </c>
      <c r="G1400">
        <f t="shared" si="67"/>
        <v>-1.6646627359418438</v>
      </c>
    </row>
    <row r="1401" spans="1:7">
      <c r="A1401" s="3">
        <v>540000</v>
      </c>
      <c r="D1401">
        <f t="shared" si="66"/>
        <v>0.99915890924945661</v>
      </c>
      <c r="E1401">
        <f t="shared" si="68"/>
        <v>1401</v>
      </c>
      <c r="F1401" s="3">
        <v>3000165</v>
      </c>
      <c r="G1401">
        <f t="shared" si="67"/>
        <v>-1.6658163000334905</v>
      </c>
    </row>
    <row r="1402" spans="1:7">
      <c r="A1402" s="3">
        <v>6122614</v>
      </c>
      <c r="D1402">
        <f t="shared" si="66"/>
        <v>1.0016420245878457</v>
      </c>
      <c r="E1402">
        <f t="shared" si="68"/>
        <v>1402</v>
      </c>
      <c r="F1402" s="3">
        <v>3000695</v>
      </c>
      <c r="G1402">
        <f t="shared" si="67"/>
        <v>-1.6668903355659928</v>
      </c>
    </row>
    <row r="1403" spans="1:7">
      <c r="A1403" s="3">
        <v>319450</v>
      </c>
      <c r="D1403">
        <f t="shared" si="66"/>
        <v>1.0041313313244848</v>
      </c>
      <c r="E1403">
        <f t="shared" si="68"/>
        <v>1403</v>
      </c>
      <c r="F1403" s="3">
        <v>3004365</v>
      </c>
      <c r="G1403">
        <f t="shared" si="67"/>
        <v>-1.6672802632547734</v>
      </c>
    </row>
    <row r="1404" spans="1:7">
      <c r="A1404" s="3">
        <v>13115049</v>
      </c>
      <c r="D1404">
        <f t="shared" si="66"/>
        <v>1.0066268759145829</v>
      </c>
      <c r="E1404">
        <f t="shared" si="68"/>
        <v>1404</v>
      </c>
      <c r="F1404" s="3">
        <v>3024695</v>
      </c>
      <c r="G1404">
        <f t="shared" si="67"/>
        <v>-1.664046458525867</v>
      </c>
    </row>
    <row r="1405" spans="1:7">
      <c r="A1405" s="3">
        <v>675000</v>
      </c>
      <c r="D1405">
        <f t="shared" si="66"/>
        <v>1.0091287053190587</v>
      </c>
      <c r="E1405">
        <f t="shared" si="68"/>
        <v>1405</v>
      </c>
      <c r="F1405" s="3">
        <v>3079800</v>
      </c>
      <c r="G1405">
        <f t="shared" si="67"/>
        <v>-1.6533128454583343</v>
      </c>
    </row>
    <row r="1406" spans="1:7">
      <c r="A1406" s="3">
        <v>17250000</v>
      </c>
      <c r="D1406">
        <f t="shared" si="66"/>
        <v>1.0116368670120759</v>
      </c>
      <c r="E1406">
        <f t="shared" si="68"/>
        <v>1406</v>
      </c>
      <c r="F1406" s="3">
        <v>3086347</v>
      </c>
      <c r="G1406">
        <f t="shared" si="67"/>
        <v>-1.6530803214952114</v>
      </c>
    </row>
    <row r="1407" spans="1:7">
      <c r="A1407" s="3">
        <v>182000</v>
      </c>
      <c r="D1407">
        <f t="shared" si="66"/>
        <v>1.0141514089887387</v>
      </c>
      <c r="E1407">
        <f t="shared" si="68"/>
        <v>1407</v>
      </c>
      <c r="F1407" s="3">
        <v>3095593</v>
      </c>
      <c r="G1407">
        <f t="shared" si="67"/>
        <v>-1.6522669309758025</v>
      </c>
    </row>
    <row r="1408" spans="1:7">
      <c r="A1408" s="3">
        <v>147920</v>
      </c>
      <c r="D1408">
        <f t="shared" si="66"/>
        <v>1.0166723797729544</v>
      </c>
      <c r="E1408">
        <f t="shared" si="68"/>
        <v>1408</v>
      </c>
      <c r="F1408" s="3">
        <v>3114736</v>
      </c>
      <c r="G1408">
        <f t="shared" si="67"/>
        <v>-1.6493295926253149</v>
      </c>
    </row>
    <row r="1409" spans="1:7">
      <c r="A1409" s="3">
        <v>5799040</v>
      </c>
      <c r="D1409">
        <f t="shared" ref="D1409:D1472" si="69">NORMSINV((E1409-0.5)/C$12)</f>
        <v>1.0191998284253914</v>
      </c>
      <c r="E1409">
        <f t="shared" si="68"/>
        <v>1409</v>
      </c>
      <c r="F1409" s="3">
        <v>3120000</v>
      </c>
      <c r="G1409">
        <f t="shared" ref="G1409:G1472" si="70">IF(ISERROR((2*E1409 -1)/C$12*(LN(NORMDIST(F1409,C$6,C$8,TRUE))+LN(1-NORMDIST(INDEX(F:F,C$12-E1409+1,,1),C$6,C$8,TRUE)))),"",(2*E1409 -1)/C$12*(LN(NORMDIST(F1409,C$6,C$8,TRUE))+LN(1-NORMDIST(INDEX(F:F,C$12-E1409+1,,1),C$6,C$8,TRUE))))</f>
        <v>-1.6493722214259217</v>
      </c>
    </row>
    <row r="1410" spans="1:7">
      <c r="A1410" s="3">
        <v>249612</v>
      </c>
      <c r="D1410">
        <f t="shared" si="69"/>
        <v>1.0217338045516455</v>
      </c>
      <c r="E1410">
        <f t="shared" ref="E1410:E1473" si="71">E1409+1</f>
        <v>1410</v>
      </c>
      <c r="F1410" s="3">
        <v>3179363</v>
      </c>
      <c r="G1410">
        <f t="shared" si="70"/>
        <v>-1.6378707735072817</v>
      </c>
    </row>
    <row r="1411" spans="1:7">
      <c r="A1411" s="3">
        <v>7662894</v>
      </c>
      <c r="D1411">
        <f t="shared" si="69"/>
        <v>1.0242743583105087</v>
      </c>
      <c r="E1411">
        <f t="shared" si="71"/>
        <v>1411</v>
      </c>
      <c r="F1411" s="3">
        <v>3187000</v>
      </c>
      <c r="G1411">
        <f t="shared" si="70"/>
        <v>-1.6374107421752557</v>
      </c>
    </row>
    <row r="1412" spans="1:7">
      <c r="A1412" s="3">
        <v>13675486</v>
      </c>
      <c r="D1412">
        <f t="shared" si="69"/>
        <v>1.0268215404224506</v>
      </c>
      <c r="E1412">
        <f t="shared" si="71"/>
        <v>1412</v>
      </c>
      <c r="F1412" s="3">
        <v>3197931</v>
      </c>
      <c r="G1412">
        <f t="shared" si="70"/>
        <v>-1.6362520137301912</v>
      </c>
    </row>
    <row r="1413" spans="1:7">
      <c r="A1413" s="3">
        <v>15000000</v>
      </c>
      <c r="D1413">
        <f t="shared" si="69"/>
        <v>1.0293754021782255</v>
      </c>
      <c r="E1413">
        <f t="shared" si="71"/>
        <v>1413</v>
      </c>
      <c r="F1413" s="3">
        <v>3200000</v>
      </c>
      <c r="G1413">
        <f t="shared" si="70"/>
        <v>-1.6369723756926113</v>
      </c>
    </row>
    <row r="1414" spans="1:7">
      <c r="A1414" s="3">
        <v>744844</v>
      </c>
      <c r="D1414">
        <f t="shared" si="69"/>
        <v>1.0319359954476537</v>
      </c>
      <c r="E1414">
        <f t="shared" si="71"/>
        <v>1414</v>
      </c>
      <c r="F1414" s="3">
        <v>3200000</v>
      </c>
      <c r="G1414">
        <f t="shared" si="70"/>
        <v>-1.6381312941886768</v>
      </c>
    </row>
    <row r="1415" spans="1:7">
      <c r="A1415" s="3">
        <v>4000000</v>
      </c>
      <c r="D1415">
        <f t="shared" si="69"/>
        <v>1.0345033726885946</v>
      </c>
      <c r="E1415">
        <f t="shared" si="71"/>
        <v>1415</v>
      </c>
      <c r="F1415" s="3">
        <v>3200004</v>
      </c>
      <c r="G1415">
        <f t="shared" si="70"/>
        <v>-1.6392893631732319</v>
      </c>
    </row>
    <row r="1416" spans="1:7">
      <c r="A1416" s="3">
        <v>4560000</v>
      </c>
      <c r="D1416">
        <f t="shared" si="69"/>
        <v>1.0370775869560458</v>
      </c>
      <c r="E1416">
        <f t="shared" si="71"/>
        <v>1416</v>
      </c>
      <c r="F1416" s="3">
        <v>3204132</v>
      </c>
      <c r="G1416">
        <f t="shared" si="70"/>
        <v>-1.6395712789921435</v>
      </c>
    </row>
    <row r="1417" spans="1:7">
      <c r="A1417" s="3">
        <v>628761</v>
      </c>
      <c r="D1417">
        <f t="shared" si="69"/>
        <v>1.0396586919115041</v>
      </c>
      <c r="E1417">
        <f t="shared" si="71"/>
        <v>1417</v>
      </c>
      <c r="F1417" s="3">
        <v>3213686</v>
      </c>
      <c r="G1417">
        <f t="shared" si="70"/>
        <v>-1.6387007805078817</v>
      </c>
    </row>
    <row r="1418" spans="1:7">
      <c r="A1418" s="3">
        <v>5411496</v>
      </c>
      <c r="D1418">
        <f t="shared" si="69"/>
        <v>1.042246741832408</v>
      </c>
      <c r="E1418">
        <f t="shared" si="71"/>
        <v>1418</v>
      </c>
      <c r="F1418" s="3">
        <v>3230000</v>
      </c>
      <c r="G1418">
        <f t="shared" si="70"/>
        <v>-1.6363986750256334</v>
      </c>
    </row>
    <row r="1419" spans="1:7">
      <c r="A1419" s="3">
        <v>6336481</v>
      </c>
      <c r="D1419">
        <f t="shared" si="69"/>
        <v>1.0448417916218431</v>
      </c>
      <c r="E1419">
        <f t="shared" si="71"/>
        <v>1419</v>
      </c>
      <c r="F1419" s="3">
        <v>3243431</v>
      </c>
      <c r="G1419">
        <f t="shared" si="70"/>
        <v>-1.6347107314989633</v>
      </c>
    </row>
    <row r="1420" spans="1:7">
      <c r="A1420" s="3">
        <v>1882380</v>
      </c>
      <c r="D1420">
        <f t="shared" si="69"/>
        <v>1.047443896818411</v>
      </c>
      <c r="E1420">
        <f t="shared" si="71"/>
        <v>1420</v>
      </c>
      <c r="F1420" s="3">
        <v>3249835</v>
      </c>
      <c r="G1420">
        <f t="shared" si="70"/>
        <v>-1.6345092697379389</v>
      </c>
    </row>
    <row r="1421" spans="1:7">
      <c r="A1421" s="3">
        <v>1900000</v>
      </c>
      <c r="D1421">
        <f t="shared" si="69"/>
        <v>1.0500531136063045</v>
      </c>
      <c r="E1421">
        <f t="shared" si="71"/>
        <v>1421</v>
      </c>
      <c r="F1421" s="3">
        <v>3264920</v>
      </c>
      <c r="G1421">
        <f t="shared" si="70"/>
        <v>-1.6324752935949896</v>
      </c>
    </row>
    <row r="1422" spans="1:7">
      <c r="A1422" s="3">
        <v>10000139</v>
      </c>
      <c r="D1422">
        <f t="shared" si="69"/>
        <v>1.0526694988255676</v>
      </c>
      <c r="E1422">
        <f t="shared" si="71"/>
        <v>1422</v>
      </c>
      <c r="F1422" s="3">
        <v>3265453</v>
      </c>
      <c r="G1422">
        <f t="shared" si="70"/>
        <v>-1.6335120414771371</v>
      </c>
    </row>
    <row r="1423" spans="1:7">
      <c r="A1423" s="3">
        <v>2934056</v>
      </c>
      <c r="D1423">
        <f t="shared" si="69"/>
        <v>1.0552931099825853</v>
      </c>
      <c r="E1423">
        <f t="shared" si="71"/>
        <v>1423</v>
      </c>
      <c r="F1423" s="3">
        <v>3295118</v>
      </c>
      <c r="G1423">
        <f t="shared" si="70"/>
        <v>-1.6284130879461451</v>
      </c>
    </row>
    <row r="1424" spans="1:7">
      <c r="A1424" s="3">
        <v>8999972</v>
      </c>
      <c r="D1424">
        <f t="shared" si="69"/>
        <v>1.0579240052607606</v>
      </c>
      <c r="E1424">
        <f t="shared" si="71"/>
        <v>1424</v>
      </c>
      <c r="F1424" s="3">
        <v>3325000</v>
      </c>
      <c r="G1424">
        <f t="shared" si="70"/>
        <v>-1.6232922572817343</v>
      </c>
    </row>
    <row r="1425" spans="1:7">
      <c r="A1425" s="3">
        <v>2296036</v>
      </c>
      <c r="D1425">
        <f t="shared" si="69"/>
        <v>1.0605622435314257</v>
      </c>
      <c r="E1425">
        <f t="shared" si="71"/>
        <v>1425</v>
      </c>
      <c r="F1425" s="3">
        <v>3349200</v>
      </c>
      <c r="G1425">
        <f t="shared" si="70"/>
        <v>-1.6193788202665784</v>
      </c>
    </row>
    <row r="1426" spans="1:7">
      <c r="A1426" s="3">
        <v>3265453</v>
      </c>
      <c r="D1426">
        <f t="shared" si="69"/>
        <v>1.0632078843649668</v>
      </c>
      <c r="E1426">
        <f t="shared" si="71"/>
        <v>1426</v>
      </c>
      <c r="F1426" s="3">
        <v>3360000</v>
      </c>
      <c r="G1426">
        <f t="shared" si="70"/>
        <v>-1.6182655474714012</v>
      </c>
    </row>
    <row r="1427" spans="1:7">
      <c r="A1427" s="3">
        <v>1650</v>
      </c>
      <c r="D1427">
        <f t="shared" si="69"/>
        <v>1.0658609880421801</v>
      </c>
      <c r="E1427">
        <f t="shared" si="71"/>
        <v>1427</v>
      </c>
      <c r="F1427" s="3">
        <v>3380890</v>
      </c>
      <c r="G1427">
        <f t="shared" si="70"/>
        <v>-1.6150575883468479</v>
      </c>
    </row>
    <row r="1428" spans="1:7">
      <c r="A1428" s="3">
        <v>378013</v>
      </c>
      <c r="D1428">
        <f t="shared" si="69"/>
        <v>1.0685216155658548</v>
      </c>
      <c r="E1428">
        <f t="shared" si="71"/>
        <v>1428</v>
      </c>
      <c r="F1428" s="3">
        <v>3427323</v>
      </c>
      <c r="G1428">
        <f t="shared" si="70"/>
        <v>-1.6065862953612533</v>
      </c>
    </row>
    <row r="1429" spans="1:7">
      <c r="A1429" s="3">
        <v>59100</v>
      </c>
      <c r="D1429">
        <f t="shared" si="69"/>
        <v>1.071189828672602</v>
      </c>
      <c r="E1429">
        <f t="shared" si="71"/>
        <v>1429</v>
      </c>
      <c r="F1429" s="3">
        <v>3427323</v>
      </c>
      <c r="G1429">
        <f t="shared" si="70"/>
        <v>-1.6077117498588791</v>
      </c>
    </row>
    <row r="1430" spans="1:7">
      <c r="A1430" s="3">
        <v>600000</v>
      </c>
      <c r="D1430">
        <f t="shared" si="69"/>
        <v>1.0738656898449248</v>
      </c>
      <c r="E1430">
        <f t="shared" si="71"/>
        <v>1430</v>
      </c>
      <c r="F1430" s="3">
        <v>3468005</v>
      </c>
      <c r="G1430">
        <f t="shared" si="70"/>
        <v>-1.6004759670897499</v>
      </c>
    </row>
    <row r="1431" spans="1:7">
      <c r="A1431" s="3">
        <v>26724</v>
      </c>
      <c r="D1431">
        <f t="shared" si="69"/>
        <v>1.0765492623235351</v>
      </c>
      <c r="E1431">
        <f t="shared" si="71"/>
        <v>1431</v>
      </c>
      <c r="F1431" s="3">
        <v>3476300</v>
      </c>
      <c r="G1431">
        <f t="shared" si="70"/>
        <v>-1.5998969239737764</v>
      </c>
    </row>
    <row r="1432" spans="1:7">
      <c r="A1432" s="3">
        <v>200000</v>
      </c>
      <c r="D1432">
        <f t="shared" si="69"/>
        <v>1.0792406101199341</v>
      </c>
      <c r="E1432">
        <f t="shared" si="71"/>
        <v>1432</v>
      </c>
      <c r="F1432" s="3">
        <v>3487270</v>
      </c>
      <c r="G1432">
        <f t="shared" si="70"/>
        <v>-1.5987711763541403</v>
      </c>
    </row>
    <row r="1433" spans="1:7">
      <c r="A1433" s="3">
        <v>248250</v>
      </c>
      <c r="D1433">
        <f t="shared" si="69"/>
        <v>1.0819397980292538</v>
      </c>
      <c r="E1433">
        <f t="shared" si="71"/>
        <v>1433</v>
      </c>
      <c r="F1433" s="3">
        <v>3498875</v>
      </c>
      <c r="G1433">
        <f t="shared" si="70"/>
        <v>-1.5975170572553663</v>
      </c>
    </row>
    <row r="1434" spans="1:7">
      <c r="A1434" s="3">
        <v>600000</v>
      </c>
      <c r="D1434">
        <f t="shared" si="69"/>
        <v>1.0846468916433667</v>
      </c>
      <c r="E1434">
        <f t="shared" si="71"/>
        <v>1434</v>
      </c>
      <c r="F1434" s="3">
        <v>3500000</v>
      </c>
      <c r="G1434">
        <f t="shared" si="70"/>
        <v>-1.5984025080066557</v>
      </c>
    </row>
    <row r="1435" spans="1:7">
      <c r="A1435" s="3">
        <v>149950</v>
      </c>
      <c r="D1435">
        <f t="shared" si="69"/>
        <v>1.0873619573642752</v>
      </c>
      <c r="E1435">
        <f t="shared" si="71"/>
        <v>1435</v>
      </c>
      <c r="F1435" s="3">
        <v>3500000</v>
      </c>
      <c r="G1435">
        <f t="shared" si="70"/>
        <v>-1.5995175428919064</v>
      </c>
    </row>
    <row r="1436" spans="1:7">
      <c r="A1436" s="3">
        <v>1619000</v>
      </c>
      <c r="D1436">
        <f t="shared" si="69"/>
        <v>1.0900850624177822</v>
      </c>
      <c r="E1436">
        <f t="shared" si="71"/>
        <v>1436</v>
      </c>
      <c r="F1436" s="3">
        <v>3500000</v>
      </c>
      <c r="G1436">
        <f t="shared" si="70"/>
        <v>-1.6006323815131807</v>
      </c>
    </row>
    <row r="1437" spans="1:7">
      <c r="A1437" s="3">
        <v>1596000</v>
      </c>
      <c r="D1437">
        <f t="shared" si="69"/>
        <v>1.0928162748674588</v>
      </c>
      <c r="E1437">
        <f t="shared" si="71"/>
        <v>1437</v>
      </c>
      <c r="F1437" s="3">
        <v>3500858</v>
      </c>
      <c r="G1437">
        <f t="shared" si="70"/>
        <v>-1.6015716657268095</v>
      </c>
    </row>
    <row r="1438" spans="1:7">
      <c r="A1438" s="3">
        <v>150000</v>
      </c>
      <c r="D1438">
        <f t="shared" si="69"/>
        <v>1.0955556636289021</v>
      </c>
      <c r="E1438">
        <f t="shared" si="71"/>
        <v>1438</v>
      </c>
      <c r="F1438" s="3">
        <v>3520290</v>
      </c>
      <c r="G1438">
        <f t="shared" si="70"/>
        <v>-1.5987083490400229</v>
      </c>
    </row>
    <row r="1439" spans="1:7">
      <c r="A1439" s="3">
        <v>1694000</v>
      </c>
      <c r="D1439">
        <f t="shared" si="69"/>
        <v>1.0983032984843093</v>
      </c>
      <c r="E1439">
        <f t="shared" si="71"/>
        <v>1439</v>
      </c>
      <c r="F1439" s="3">
        <v>3525000</v>
      </c>
      <c r="G1439">
        <f t="shared" si="70"/>
        <v>-1.5988470614664725</v>
      </c>
    </row>
    <row r="1440" spans="1:7">
      <c r="A1440" s="3">
        <v>75000</v>
      </c>
      <c r="D1440">
        <f t="shared" si="69"/>
        <v>1.1010592500973586</v>
      </c>
      <c r="E1440">
        <f t="shared" si="71"/>
        <v>1440</v>
      </c>
      <c r="F1440" s="3">
        <v>3547119</v>
      </c>
      <c r="G1440">
        <f t="shared" si="70"/>
        <v>-1.595443373913997</v>
      </c>
    </row>
    <row r="1441" spans="1:7">
      <c r="A1441" s="3">
        <v>600000</v>
      </c>
      <c r="D1441">
        <f t="shared" si="69"/>
        <v>1.103823590028419</v>
      </c>
      <c r="E1441">
        <f t="shared" si="71"/>
        <v>1441</v>
      </c>
      <c r="F1441" s="3">
        <v>3578639</v>
      </c>
      <c r="G1441">
        <f t="shared" si="70"/>
        <v>-1.5900856104593737</v>
      </c>
    </row>
    <row r="1442" spans="1:7">
      <c r="A1442" s="3">
        <v>1000000</v>
      </c>
      <c r="D1442">
        <f t="shared" si="69"/>
        <v>1.1065963907500875</v>
      </c>
      <c r="E1442">
        <f t="shared" si="71"/>
        <v>1442</v>
      </c>
      <c r="F1442" s="3">
        <v>3595070</v>
      </c>
      <c r="G1442">
        <f t="shared" si="70"/>
        <v>-1.587847779957859</v>
      </c>
    </row>
    <row r="1443" spans="1:7">
      <c r="A1443" s="3">
        <v>1694000</v>
      </c>
      <c r="D1443">
        <f t="shared" si="69"/>
        <v>1.1093777256630677</v>
      </c>
      <c r="E1443">
        <f t="shared" si="71"/>
        <v>1443</v>
      </c>
      <c r="F1443" s="3">
        <v>3600000</v>
      </c>
      <c r="G1443">
        <f t="shared" si="70"/>
        <v>-1.5878906883905881</v>
      </c>
    </row>
    <row r="1444" spans="1:7">
      <c r="A1444" s="3">
        <v>1778000</v>
      </c>
      <c r="D1444">
        <f t="shared" si="69"/>
        <v>1.1121676691123998</v>
      </c>
      <c r="E1444">
        <f t="shared" si="71"/>
        <v>1444</v>
      </c>
      <c r="F1444" s="3">
        <v>3600000</v>
      </c>
      <c r="G1444">
        <f t="shared" si="70"/>
        <v>-1.5888223849714789</v>
      </c>
    </row>
    <row r="1445" spans="1:7">
      <c r="A1445" s="3">
        <v>150000</v>
      </c>
      <c r="D1445">
        <f t="shared" si="69"/>
        <v>1.1149662964040439</v>
      </c>
      <c r="E1445">
        <f t="shared" si="71"/>
        <v>1445</v>
      </c>
      <c r="F1445" s="3">
        <v>3613200</v>
      </c>
      <c r="G1445">
        <f t="shared" si="70"/>
        <v>-1.5868194283606079</v>
      </c>
    </row>
    <row r="1446" spans="1:7">
      <c r="A1446" s="3">
        <v>597228</v>
      </c>
      <c r="D1446">
        <f t="shared" si="69"/>
        <v>1.1177736838218375</v>
      </c>
      <c r="E1446">
        <f t="shared" si="71"/>
        <v>1446</v>
      </c>
      <c r="F1446" s="3">
        <v>3615655</v>
      </c>
      <c r="G1446">
        <f t="shared" si="70"/>
        <v>-1.5871264980490345</v>
      </c>
    </row>
    <row r="1447" spans="1:7">
      <c r="A1447" s="3">
        <v>1603000</v>
      </c>
      <c r="D1447">
        <f t="shared" si="69"/>
        <v>1.1205899086448254</v>
      </c>
      <c r="E1447">
        <f t="shared" si="71"/>
        <v>1447</v>
      </c>
      <c r="F1447" s="3">
        <v>3632666</v>
      </c>
      <c r="G1447">
        <f t="shared" si="70"/>
        <v>-1.5845893235916941</v>
      </c>
    </row>
    <row r="1448" spans="1:7">
      <c r="A1448" s="3">
        <v>2652000</v>
      </c>
      <c r="D1448">
        <f t="shared" si="69"/>
        <v>1.123415049164985</v>
      </c>
      <c r="E1448">
        <f t="shared" si="71"/>
        <v>1448</v>
      </c>
      <c r="F1448" s="3">
        <v>3640000</v>
      </c>
      <c r="G1448">
        <f t="shared" si="70"/>
        <v>-1.5841196860135742</v>
      </c>
    </row>
    <row r="1449" spans="1:7">
      <c r="A1449" s="3">
        <v>213000</v>
      </c>
      <c r="D1449">
        <f t="shared" si="69"/>
        <v>1.12624918470534</v>
      </c>
      <c r="E1449">
        <f t="shared" si="71"/>
        <v>1449</v>
      </c>
      <c r="F1449" s="3">
        <v>3714566</v>
      </c>
      <c r="G1449">
        <f t="shared" si="70"/>
        <v>-1.5699736839265295</v>
      </c>
    </row>
    <row r="1450" spans="1:7">
      <c r="A1450" s="3">
        <v>4500000</v>
      </c>
      <c r="D1450">
        <f t="shared" si="69"/>
        <v>1.1290923956384922</v>
      </c>
      <c r="E1450">
        <f t="shared" si="71"/>
        <v>1450</v>
      </c>
      <c r="F1450" s="3">
        <v>3743337</v>
      </c>
      <c r="G1450">
        <f t="shared" si="70"/>
        <v>-1.5653367008395573</v>
      </c>
    </row>
    <row r="1451" spans="1:7">
      <c r="A1451" s="3">
        <v>1590031</v>
      </c>
      <c r="D1451">
        <f t="shared" si="69"/>
        <v>1.131944763405573</v>
      </c>
      <c r="E1451">
        <f t="shared" si="71"/>
        <v>1451</v>
      </c>
      <c r="F1451" s="3">
        <v>3768084</v>
      </c>
      <c r="G1451">
        <f t="shared" si="70"/>
        <v>-1.5612957885751446</v>
      </c>
    </row>
    <row r="1452" spans="1:7">
      <c r="A1452" s="3">
        <v>199984</v>
      </c>
      <c r="D1452">
        <f t="shared" si="69"/>
        <v>1.1348063705356242</v>
      </c>
      <c r="E1452">
        <f t="shared" si="71"/>
        <v>1452</v>
      </c>
      <c r="F1452" s="3">
        <v>3772190</v>
      </c>
      <c r="G1452">
        <f t="shared" si="70"/>
        <v>-1.5615635175709011</v>
      </c>
    </row>
    <row r="1453" spans="1:7">
      <c r="A1453" s="3">
        <v>4992043</v>
      </c>
      <c r="D1453">
        <f t="shared" si="69"/>
        <v>1.1376773006654213</v>
      </c>
      <c r="E1453">
        <f t="shared" si="71"/>
        <v>1453</v>
      </c>
      <c r="F1453" s="3">
        <v>3774912</v>
      </c>
      <c r="G1453">
        <f t="shared" si="70"/>
        <v>-1.5617068420691576</v>
      </c>
    </row>
    <row r="1454" spans="1:7">
      <c r="A1454" s="3">
        <v>2968952</v>
      </c>
      <c r="D1454">
        <f t="shared" si="69"/>
        <v>1.1405576385597622</v>
      </c>
      <c r="E1454">
        <f t="shared" si="71"/>
        <v>1454</v>
      </c>
      <c r="F1454" s="3">
        <v>3775000</v>
      </c>
      <c r="G1454">
        <f t="shared" si="70"/>
        <v>-1.5625719647601259</v>
      </c>
    </row>
    <row r="1455" spans="1:7">
      <c r="A1455" s="3">
        <v>5000</v>
      </c>
      <c r="D1455">
        <f t="shared" si="69"/>
        <v>1.1434474701322175</v>
      </c>
      <c r="E1455">
        <f t="shared" si="71"/>
        <v>1455</v>
      </c>
      <c r="F1455" s="3">
        <v>3779763</v>
      </c>
      <c r="G1455">
        <f t="shared" si="70"/>
        <v>-1.5625043300539048</v>
      </c>
    </row>
    <row r="1456" spans="1:7">
      <c r="A1456" s="3">
        <v>1439000</v>
      </c>
      <c r="D1456">
        <f t="shared" si="69"/>
        <v>1.1463468824663643</v>
      </c>
      <c r="E1456">
        <f t="shared" si="71"/>
        <v>1456</v>
      </c>
      <c r="F1456" s="3">
        <v>3878680</v>
      </c>
      <c r="G1456">
        <f t="shared" si="70"/>
        <v>-1.5440549447622118</v>
      </c>
    </row>
    <row r="1457" spans="1:7">
      <c r="A1457" s="3">
        <v>9984927</v>
      </c>
      <c r="D1457">
        <f t="shared" si="69"/>
        <v>1.1492559638375179</v>
      </c>
      <c r="E1457">
        <f t="shared" si="71"/>
        <v>1457</v>
      </c>
      <c r="F1457" s="3">
        <v>3882600</v>
      </c>
      <c r="G1457">
        <f t="shared" si="70"/>
        <v>-1.5443566304532999</v>
      </c>
    </row>
    <row r="1458" spans="1:7">
      <c r="A1458" s="3">
        <v>66400</v>
      </c>
      <c r="D1458">
        <f t="shared" si="69"/>
        <v>1.1521748037349775</v>
      </c>
      <c r="E1458">
        <f t="shared" si="71"/>
        <v>1458</v>
      </c>
      <c r="F1458" s="3">
        <v>3920038</v>
      </c>
      <c r="G1458">
        <f t="shared" si="70"/>
        <v>-1.5377521259548761</v>
      </c>
    </row>
    <row r="1459" spans="1:7">
      <c r="A1459" s="3">
        <v>4000000</v>
      </c>
      <c r="D1459">
        <f t="shared" si="69"/>
        <v>1.1551034928847856</v>
      </c>
      <c r="E1459">
        <f t="shared" si="71"/>
        <v>1459</v>
      </c>
      <c r="F1459" s="3">
        <v>3950000</v>
      </c>
      <c r="G1459">
        <f t="shared" si="70"/>
        <v>-1.5329951172664704</v>
      </c>
    </row>
    <row r="1460" spans="1:7">
      <c r="A1460" s="3">
        <v>4000000</v>
      </c>
      <c r="D1460">
        <f t="shared" si="69"/>
        <v>1.1580421232730382</v>
      </c>
      <c r="E1460">
        <f t="shared" si="71"/>
        <v>1460</v>
      </c>
      <c r="F1460" s="3">
        <v>3950523</v>
      </c>
      <c r="G1460">
        <f t="shared" si="70"/>
        <v>-1.5336476701525437</v>
      </c>
    </row>
    <row r="1461" spans="1:7">
      <c r="A1461" s="3">
        <v>263400</v>
      </c>
      <c r="D1461">
        <f t="shared" si="69"/>
        <v>1.1609907881697457</v>
      </c>
      <c r="E1461">
        <f t="shared" si="71"/>
        <v>1461</v>
      </c>
      <c r="F1461" s="3">
        <v>3956061</v>
      </c>
      <c r="G1461">
        <f t="shared" si="70"/>
        <v>-1.5335231512877112</v>
      </c>
    </row>
    <row r="1462" spans="1:7">
      <c r="A1462" s="3">
        <v>945261</v>
      </c>
      <c r="D1462">
        <f t="shared" si="69"/>
        <v>1.163949582153265</v>
      </c>
      <c r="E1462">
        <f t="shared" si="71"/>
        <v>1462</v>
      </c>
      <c r="F1462" s="3">
        <v>3998633</v>
      </c>
      <c r="G1462">
        <f t="shared" si="70"/>
        <v>-1.5263621110784769</v>
      </c>
    </row>
    <row r="1463" spans="1:7">
      <c r="A1463" s="3">
        <v>345592</v>
      </c>
      <c r="D1463">
        <f t="shared" si="69"/>
        <v>1.1669186011353176</v>
      </c>
      <c r="E1463">
        <f t="shared" si="71"/>
        <v>1463</v>
      </c>
      <c r="F1463" s="3">
        <v>3999127</v>
      </c>
      <c r="G1463">
        <f t="shared" si="70"/>
        <v>-1.5273125087192576</v>
      </c>
    </row>
    <row r="1464" spans="1:7">
      <c r="A1464" s="3">
        <v>800000</v>
      </c>
      <c r="D1464">
        <f t="shared" si="69"/>
        <v>1.1698979423866178</v>
      </c>
      <c r="E1464">
        <f t="shared" si="71"/>
        <v>1464</v>
      </c>
      <c r="F1464" s="3">
        <v>4000000</v>
      </c>
      <c r="G1464">
        <f t="shared" si="70"/>
        <v>-1.5281906454195742</v>
      </c>
    </row>
    <row r="1465" spans="1:7">
      <c r="A1465" s="3">
        <v>1729844</v>
      </c>
      <c r="D1465">
        <f t="shared" si="69"/>
        <v>1.1728877045631176</v>
      </c>
      <c r="E1465">
        <f t="shared" si="71"/>
        <v>1465</v>
      </c>
      <c r="F1465" s="3">
        <v>4000000</v>
      </c>
      <c r="G1465">
        <f t="shared" si="70"/>
        <v>-1.5290583027367883</v>
      </c>
    </row>
    <row r="1466" spans="1:7">
      <c r="A1466" s="3">
        <v>53500</v>
      </c>
      <c r="D1466">
        <f t="shared" si="69"/>
        <v>1.1758879877328989</v>
      </c>
      <c r="E1466">
        <f t="shared" si="71"/>
        <v>1466</v>
      </c>
      <c r="F1466" s="3">
        <v>4000000</v>
      </c>
      <c r="G1466">
        <f t="shared" si="70"/>
        <v>-1.529919760185769</v>
      </c>
    </row>
    <row r="1467" spans="1:7">
      <c r="A1467" s="3">
        <v>436800</v>
      </c>
      <c r="D1467">
        <f t="shared" si="69"/>
        <v>1.1788988934037175</v>
      </c>
      <c r="E1467">
        <f t="shared" si="71"/>
        <v>1467</v>
      </c>
      <c r="F1467" s="3">
        <v>4000000</v>
      </c>
      <c r="G1467">
        <f t="shared" si="70"/>
        <v>-1.5307973723932446</v>
      </c>
    </row>
    <row r="1468" spans="1:7">
      <c r="A1468" s="3">
        <v>310500</v>
      </c>
      <c r="D1468">
        <f t="shared" si="69"/>
        <v>1.1819205245512336</v>
      </c>
      <c r="E1468">
        <f t="shared" si="71"/>
        <v>1468</v>
      </c>
      <c r="F1468" s="3">
        <v>4000000</v>
      </c>
      <c r="G1468">
        <f t="shared" si="70"/>
        <v>-1.5315621100118506</v>
      </c>
    </row>
    <row r="1469" spans="1:7">
      <c r="A1469" s="3">
        <v>3920038</v>
      </c>
      <c r="D1469">
        <f t="shared" si="69"/>
        <v>1.1849529856479439</v>
      </c>
      <c r="E1469">
        <f t="shared" si="71"/>
        <v>1469</v>
      </c>
      <c r="F1469" s="3">
        <v>4000000</v>
      </c>
      <c r="G1469">
        <f t="shared" si="70"/>
        <v>-1.5325757792356771</v>
      </c>
    </row>
    <row r="1470" spans="1:7">
      <c r="A1470" s="3">
        <v>3360000</v>
      </c>
      <c r="D1470">
        <f t="shared" si="69"/>
        <v>1.1879963826928213</v>
      </c>
      <c r="E1470">
        <f t="shared" si="71"/>
        <v>1470</v>
      </c>
      <c r="F1470" s="3">
        <v>4000000</v>
      </c>
      <c r="G1470">
        <f t="shared" si="70"/>
        <v>-1.5334553993081641</v>
      </c>
    </row>
    <row r="1471" spans="1:7">
      <c r="A1471" s="3">
        <v>3325000</v>
      </c>
      <c r="D1471">
        <f t="shared" si="69"/>
        <v>1.1910508232417165</v>
      </c>
      <c r="E1471">
        <f t="shared" si="71"/>
        <v>1471</v>
      </c>
      <c r="F1471" s="3">
        <v>4000000</v>
      </c>
      <c r="G1471">
        <f t="shared" si="70"/>
        <v>-1.5344989211858833</v>
      </c>
    </row>
    <row r="1472" spans="1:7">
      <c r="A1472" s="3">
        <v>3547119</v>
      </c>
      <c r="D1472">
        <f t="shared" si="69"/>
        <v>1.1941164164385063</v>
      </c>
      <c r="E1472">
        <f t="shared" si="71"/>
        <v>1472</v>
      </c>
      <c r="F1472" s="3">
        <v>4000000</v>
      </c>
      <c r="G1472">
        <f t="shared" si="70"/>
        <v>-1.5355424430636022</v>
      </c>
    </row>
    <row r="1473" spans="1:7">
      <c r="A1473" s="3">
        <v>5189705</v>
      </c>
      <c r="D1473">
        <f t="shared" ref="D1473:D1536" si="72">NORMSINV((E1473-0.5)/C$12)</f>
        <v>1.1971932730470465</v>
      </c>
      <c r="E1473">
        <f t="shared" si="71"/>
        <v>1473</v>
      </c>
      <c r="F1473" s="3">
        <v>4001263</v>
      </c>
      <c r="G1473">
        <f t="shared" ref="G1473:G1536" si="73">IF(ISERROR((2*E1473 -1)/C$12*(LN(NORMDIST(F1473,C$6,C$8,TRUE))+LN(1-NORMDIST(INDEX(F:F,C$12-E1473+1,,1),C$6,C$8,TRUE)))),"",(2*E1473 -1)/C$12*(LN(NORMDIST(F1473,C$6,C$8,TRUE))+LN(1-NORMDIST(INDEX(F:F,C$12-E1473+1,,1),C$6,C$8,TRUE))))</f>
        <v>-1.5363441167275029</v>
      </c>
    </row>
    <row r="1474" spans="1:7">
      <c r="A1474" s="3">
        <v>2882369</v>
      </c>
      <c r="D1474">
        <f t="shared" si="72"/>
        <v>1.2002815054839242</v>
      </c>
      <c r="E1474">
        <f t="shared" ref="E1474:E1537" si="74">E1473+1</f>
        <v>1474</v>
      </c>
      <c r="F1474" s="3">
        <v>4021725</v>
      </c>
      <c r="G1474">
        <f t="shared" si="73"/>
        <v>-1.533474529838041</v>
      </c>
    </row>
    <row r="1475" spans="1:7">
      <c r="A1475" s="3">
        <v>3520290</v>
      </c>
      <c r="D1475">
        <f t="shared" si="72"/>
        <v>1.2033812278520546</v>
      </c>
      <c r="E1475">
        <f t="shared" si="74"/>
        <v>1475</v>
      </c>
      <c r="F1475" s="3">
        <v>4030207</v>
      </c>
      <c r="G1475">
        <f t="shared" si="73"/>
        <v>-1.5328964956696278</v>
      </c>
    </row>
    <row r="1476" spans="1:7">
      <c r="A1476" s="3">
        <v>2699363</v>
      </c>
      <c r="D1476">
        <f t="shared" si="72"/>
        <v>1.2064925559751478</v>
      </c>
      <c r="E1476">
        <f t="shared" si="74"/>
        <v>1476</v>
      </c>
      <c r="F1476" s="3">
        <v>4079157</v>
      </c>
      <c r="G1476">
        <f t="shared" si="73"/>
        <v>-1.524637985100318</v>
      </c>
    </row>
    <row r="1477" spans="1:7">
      <c r="A1477" s="3">
        <v>400000</v>
      </c>
      <c r="D1477">
        <f t="shared" si="72"/>
        <v>1.2096156074330464</v>
      </c>
      <c r="E1477">
        <f t="shared" si="74"/>
        <v>1477</v>
      </c>
      <c r="F1477" s="3">
        <v>4079361</v>
      </c>
      <c r="G1477">
        <f t="shared" si="73"/>
        <v>-1.5256326895860943</v>
      </c>
    </row>
    <row r="1478" spans="1:7">
      <c r="A1478" s="3">
        <v>12000000</v>
      </c>
      <c r="D1478">
        <f t="shared" si="72"/>
        <v>1.2127505015980078</v>
      </c>
      <c r="E1478">
        <f t="shared" si="74"/>
        <v>1478</v>
      </c>
      <c r="F1478" s="3">
        <v>4110000</v>
      </c>
      <c r="G1478">
        <f t="shared" si="73"/>
        <v>-1.520881707351172</v>
      </c>
    </row>
    <row r="1479" spans="1:7">
      <c r="A1479" s="3">
        <v>3950523</v>
      </c>
      <c r="D1479">
        <f t="shared" si="72"/>
        <v>1.2158973596719085</v>
      </c>
      <c r="E1479">
        <f t="shared" si="74"/>
        <v>1479</v>
      </c>
      <c r="F1479" s="3">
        <v>4114700</v>
      </c>
      <c r="G1479">
        <f t="shared" si="73"/>
        <v>-1.5210261123982076</v>
      </c>
    </row>
    <row r="1480" spans="1:7">
      <c r="A1480" s="3">
        <v>3640000</v>
      </c>
      <c r="D1480">
        <f t="shared" si="72"/>
        <v>1.2190563047244505</v>
      </c>
      <c r="E1480">
        <f t="shared" si="74"/>
        <v>1480</v>
      </c>
      <c r="F1480" s="3">
        <v>4200000</v>
      </c>
      <c r="G1480">
        <f t="shared" si="73"/>
        <v>-1.5061186844648047</v>
      </c>
    </row>
    <row r="1481" spans="1:7">
      <c r="A1481" s="3">
        <v>20000000</v>
      </c>
      <c r="D1481">
        <f t="shared" si="72"/>
        <v>1.2222274617323516</v>
      </c>
      <c r="E1481">
        <f t="shared" si="74"/>
        <v>1481</v>
      </c>
      <c r="F1481" s="3">
        <v>4200000</v>
      </c>
      <c r="G1481">
        <f t="shared" si="73"/>
        <v>-1.507136676140685</v>
      </c>
    </row>
    <row r="1482" spans="1:7">
      <c r="A1482" s="3">
        <v>150000</v>
      </c>
      <c r="D1482">
        <f t="shared" si="72"/>
        <v>1.2254109576195977</v>
      </c>
      <c r="E1482">
        <f t="shared" si="74"/>
        <v>1482</v>
      </c>
      <c r="F1482" s="3">
        <v>4290220</v>
      </c>
      <c r="G1482">
        <f t="shared" si="73"/>
        <v>-1.4915551602725179</v>
      </c>
    </row>
    <row r="1483" spans="1:7">
      <c r="A1483" s="3">
        <v>70000</v>
      </c>
      <c r="D1483">
        <f t="shared" si="72"/>
        <v>1.2286069212987565</v>
      </c>
      <c r="E1483">
        <f t="shared" si="74"/>
        <v>1483</v>
      </c>
      <c r="F1483" s="3">
        <v>4326400</v>
      </c>
      <c r="G1483">
        <f t="shared" si="73"/>
        <v>-1.485980697696542</v>
      </c>
    </row>
    <row r="1484" spans="1:7">
      <c r="A1484" s="3">
        <v>3525000</v>
      </c>
      <c r="D1484">
        <f t="shared" si="72"/>
        <v>1.2318154837134054</v>
      </c>
      <c r="E1484">
        <f t="shared" si="74"/>
        <v>1484</v>
      </c>
      <c r="F1484" s="3">
        <v>4336500</v>
      </c>
      <c r="G1484">
        <f t="shared" si="73"/>
        <v>-1.4851527293537232</v>
      </c>
    </row>
    <row r="1485" spans="1:7">
      <c r="A1485" s="3">
        <v>1557098</v>
      </c>
      <c r="D1485">
        <f t="shared" si="72"/>
        <v>1.2350367778817053</v>
      </c>
      <c r="E1485">
        <f t="shared" si="74"/>
        <v>1485</v>
      </c>
      <c r="F1485" s="3">
        <v>4342988</v>
      </c>
      <c r="G1485">
        <f t="shared" si="73"/>
        <v>-1.4849791721582788</v>
      </c>
    </row>
    <row r="1486" spans="1:7">
      <c r="A1486" s="3">
        <v>125000</v>
      </c>
      <c r="D1486">
        <f t="shared" si="72"/>
        <v>1.2382709389411524</v>
      </c>
      <c r="E1486">
        <f t="shared" si="74"/>
        <v>1486</v>
      </c>
      <c r="F1486" s="3">
        <v>4353830</v>
      </c>
      <c r="G1486">
        <f t="shared" si="73"/>
        <v>-1.4840184660313485</v>
      </c>
    </row>
    <row r="1487" spans="1:7">
      <c r="A1487" s="3">
        <v>14000000</v>
      </c>
      <c r="D1487">
        <f t="shared" si="72"/>
        <v>1.2415181041945587</v>
      </c>
      <c r="E1487">
        <f t="shared" si="74"/>
        <v>1487</v>
      </c>
      <c r="F1487" s="3">
        <v>4371831</v>
      </c>
      <c r="G1487">
        <f t="shared" si="73"/>
        <v>-1.4817679998795994</v>
      </c>
    </row>
    <row r="1488" spans="1:7">
      <c r="A1488" s="3">
        <v>1111250</v>
      </c>
      <c r="D1488">
        <f t="shared" si="72"/>
        <v>1.2447784131572892</v>
      </c>
      <c r="E1488">
        <f t="shared" si="74"/>
        <v>1488</v>
      </c>
      <c r="F1488" s="3">
        <v>4425000</v>
      </c>
      <c r="G1488">
        <f t="shared" si="73"/>
        <v>-1.473220282650322</v>
      </c>
    </row>
    <row r="1489" spans="1:7">
      <c r="A1489" s="3">
        <v>300000</v>
      </c>
      <c r="D1489">
        <f t="shared" si="72"/>
        <v>1.2480520076058008</v>
      </c>
      <c r="E1489">
        <f t="shared" si="74"/>
        <v>1489</v>
      </c>
      <c r="F1489" s="3">
        <v>4430000</v>
      </c>
      <c r="G1489">
        <f t="shared" si="73"/>
        <v>-1.4733054556280085</v>
      </c>
    </row>
    <row r="1490" spans="1:7">
      <c r="A1490" s="3">
        <v>450000</v>
      </c>
      <c r="D1490">
        <f t="shared" si="72"/>
        <v>1.2513390316275363</v>
      </c>
      <c r="E1490">
        <f t="shared" si="74"/>
        <v>1490</v>
      </c>
      <c r="F1490" s="3">
        <v>4463541</v>
      </c>
      <c r="G1490">
        <f t="shared" si="73"/>
        <v>-1.4683208553013261</v>
      </c>
    </row>
    <row r="1491" spans="1:7">
      <c r="A1491" s="3">
        <v>9364000</v>
      </c>
      <c r="D1491">
        <f t="shared" si="72"/>
        <v>1.2546396316722137</v>
      </c>
      <c r="E1491">
        <f t="shared" si="74"/>
        <v>1491</v>
      </c>
      <c r="F1491" s="3">
        <v>4475911</v>
      </c>
      <c r="G1491">
        <f t="shared" si="73"/>
        <v>-1.4670993574954623</v>
      </c>
    </row>
    <row r="1492" spans="1:7">
      <c r="A1492" s="3">
        <v>91200</v>
      </c>
      <c r="D1492">
        <f t="shared" si="72"/>
        <v>1.2579539566045368</v>
      </c>
      <c r="E1492">
        <f t="shared" si="74"/>
        <v>1492</v>
      </c>
      <c r="F1492" s="3">
        <v>4476761</v>
      </c>
      <c r="G1492">
        <f t="shared" si="73"/>
        <v>-1.4678295484320685</v>
      </c>
    </row>
    <row r="1493" spans="1:7">
      <c r="A1493" s="3">
        <v>81000</v>
      </c>
      <c r="D1493">
        <f t="shared" si="72"/>
        <v>1.2612821577584183</v>
      </c>
      <c r="E1493">
        <f t="shared" si="74"/>
        <v>1493</v>
      </c>
      <c r="F1493" s="3">
        <v>4500000</v>
      </c>
      <c r="G1493">
        <f t="shared" si="73"/>
        <v>-1.4646890164315638</v>
      </c>
    </row>
    <row r="1494" spans="1:7">
      <c r="A1494" s="3">
        <v>96000</v>
      </c>
      <c r="D1494">
        <f t="shared" si="72"/>
        <v>1.2646243889927304</v>
      </c>
      <c r="E1494">
        <f t="shared" si="74"/>
        <v>1494</v>
      </c>
      <c r="F1494" s="3">
        <v>4500000</v>
      </c>
      <c r="G1494">
        <f t="shared" si="73"/>
        <v>-1.4650500663854868</v>
      </c>
    </row>
    <row r="1495" spans="1:7">
      <c r="A1495" s="3">
        <v>136400</v>
      </c>
      <c r="D1495">
        <f t="shared" si="72"/>
        <v>1.2679808067486507</v>
      </c>
      <c r="E1495">
        <f t="shared" si="74"/>
        <v>1495</v>
      </c>
      <c r="F1495" s="3">
        <v>4500000</v>
      </c>
      <c r="G1495">
        <f t="shared" si="73"/>
        <v>-1.4658176124538649</v>
      </c>
    </row>
    <row r="1496" spans="1:7">
      <c r="A1496" s="3">
        <v>234450</v>
      </c>
      <c r="D1496">
        <f t="shared" si="72"/>
        <v>1.2713515701086553</v>
      </c>
      <c r="E1496">
        <f t="shared" si="74"/>
        <v>1496</v>
      </c>
      <c r="F1496" s="3">
        <v>4511611</v>
      </c>
      <c r="G1496">
        <f t="shared" si="73"/>
        <v>-1.4647240661529279</v>
      </c>
    </row>
    <row r="1497" spans="1:7">
      <c r="A1497" s="3">
        <v>885000</v>
      </c>
      <c r="D1497">
        <f t="shared" si="72"/>
        <v>1.2747368408572222</v>
      </c>
      <c r="E1497">
        <f t="shared" si="74"/>
        <v>1497</v>
      </c>
      <c r="F1497" s="3">
        <v>4560000</v>
      </c>
      <c r="G1497">
        <f t="shared" si="73"/>
        <v>-1.4569569947187131</v>
      </c>
    </row>
    <row r="1498" spans="1:7">
      <c r="A1498" s="3">
        <v>2968493</v>
      </c>
      <c r="D1498">
        <f t="shared" si="72"/>
        <v>1.2781367835433026</v>
      </c>
      <c r="E1498">
        <f t="shared" si="74"/>
        <v>1498</v>
      </c>
      <c r="F1498" s="3">
        <v>4665344</v>
      </c>
      <c r="G1498">
        <f t="shared" si="73"/>
        <v>-1.4396247283640362</v>
      </c>
    </row>
    <row r="1499" spans="1:7">
      <c r="A1499" s="3">
        <v>115650</v>
      </c>
      <c r="D1499">
        <f t="shared" si="72"/>
        <v>1.2815515655446006</v>
      </c>
      <c r="E1499">
        <f t="shared" si="74"/>
        <v>1499</v>
      </c>
      <c r="F1499" s="3">
        <v>4800000</v>
      </c>
      <c r="G1499">
        <f t="shared" si="73"/>
        <v>-1.4173697832910244</v>
      </c>
    </row>
    <row r="1500" spans="1:7">
      <c r="A1500" s="3">
        <v>505500</v>
      </c>
      <c r="D1500">
        <f t="shared" si="72"/>
        <v>1.2849813571337805</v>
      </c>
      <c r="E1500">
        <f t="shared" si="74"/>
        <v>1500</v>
      </c>
      <c r="F1500" s="3">
        <v>4808246</v>
      </c>
      <c r="G1500">
        <f t="shared" si="73"/>
        <v>-1.4166537930508167</v>
      </c>
    </row>
    <row r="1501" spans="1:7">
      <c r="A1501" s="3">
        <v>4998000</v>
      </c>
      <c r="D1501">
        <f t="shared" si="72"/>
        <v>1.2884263315465969</v>
      </c>
      <c r="E1501">
        <f t="shared" si="74"/>
        <v>1501</v>
      </c>
      <c r="F1501" s="3">
        <v>4837214</v>
      </c>
      <c r="G1501">
        <f t="shared" si="73"/>
        <v>-1.4126791004510133</v>
      </c>
    </row>
    <row r="1502" spans="1:7">
      <c r="A1502" s="3">
        <v>5151834</v>
      </c>
      <c r="D1502">
        <f t="shared" si="72"/>
        <v>1.2918866650520897</v>
      </c>
      <c r="E1502">
        <f t="shared" si="74"/>
        <v>1502</v>
      </c>
      <c r="F1502" s="3">
        <v>4850460</v>
      </c>
      <c r="G1502">
        <f t="shared" si="73"/>
        <v>-1.4111754952669802</v>
      </c>
    </row>
    <row r="1503" spans="1:7">
      <c r="A1503" s="3">
        <v>300000</v>
      </c>
      <c r="D1503">
        <f t="shared" si="72"/>
        <v>1.2953625370248534</v>
      </c>
      <c r="E1503">
        <f t="shared" si="74"/>
        <v>1503</v>
      </c>
      <c r="F1503" s="3">
        <v>4873500</v>
      </c>
      <c r="G1503">
        <f t="shared" si="73"/>
        <v>-1.4080261442109889</v>
      </c>
    </row>
    <row r="1504" spans="1:7">
      <c r="A1504" s="3">
        <v>322500</v>
      </c>
      <c r="D1504">
        <f t="shared" si="72"/>
        <v>1.2988541300195144</v>
      </c>
      <c r="E1504">
        <f t="shared" si="74"/>
        <v>1504</v>
      </c>
      <c r="F1504" s="3">
        <v>4934800</v>
      </c>
      <c r="G1504">
        <f t="shared" si="73"/>
        <v>-1.3986387320322065</v>
      </c>
    </row>
    <row r="1505" spans="1:7">
      <c r="A1505" s="3">
        <v>12660353</v>
      </c>
      <c r="D1505">
        <f t="shared" si="72"/>
        <v>1.3023616298474432</v>
      </c>
      <c r="E1505">
        <f t="shared" si="74"/>
        <v>1505</v>
      </c>
      <c r="F1505" s="3">
        <v>4974112</v>
      </c>
      <c r="G1505">
        <f t="shared" si="73"/>
        <v>-1.393055853079761</v>
      </c>
    </row>
    <row r="1506" spans="1:7">
      <c r="A1506" s="3">
        <v>517500</v>
      </c>
      <c r="D1506">
        <f t="shared" si="72"/>
        <v>1.3058852256558333</v>
      </c>
      <c r="E1506">
        <f t="shared" si="74"/>
        <v>1506</v>
      </c>
      <c r="F1506" s="3">
        <v>4989262</v>
      </c>
      <c r="G1506">
        <f t="shared" si="73"/>
        <v>-1.3915320763964147</v>
      </c>
    </row>
    <row r="1507" spans="1:7">
      <c r="A1507" s="3">
        <v>210000</v>
      </c>
      <c r="D1507">
        <f t="shared" si="72"/>
        <v>1.3094251100091936</v>
      </c>
      <c r="E1507">
        <f t="shared" si="74"/>
        <v>1507</v>
      </c>
      <c r="F1507" s="3">
        <v>4992043</v>
      </c>
      <c r="G1507">
        <f t="shared" si="73"/>
        <v>-1.3920072212803198</v>
      </c>
    </row>
    <row r="1508" spans="1:7">
      <c r="A1508" s="3">
        <v>238080</v>
      </c>
      <c r="D1508">
        <f t="shared" si="72"/>
        <v>1.3129814789733745</v>
      </c>
      <c r="E1508">
        <f t="shared" si="74"/>
        <v>1508</v>
      </c>
      <c r="F1508" s="3">
        <v>4998000</v>
      </c>
      <c r="G1508">
        <f t="shared" si="73"/>
        <v>-1.3919693382307978</v>
      </c>
    </row>
    <row r="1509" spans="1:7">
      <c r="A1509" s="3">
        <v>135000</v>
      </c>
      <c r="D1509">
        <f t="shared" si="72"/>
        <v>1.3165545322022036</v>
      </c>
      <c r="E1509">
        <f t="shared" si="74"/>
        <v>1509</v>
      </c>
      <c r="F1509" s="3">
        <v>4999767</v>
      </c>
      <c r="G1509">
        <f t="shared" si="73"/>
        <v>-1.3926074173183076</v>
      </c>
    </row>
    <row r="1510" spans="1:7">
      <c r="A1510" s="3">
        <v>125000</v>
      </c>
      <c r="D1510">
        <f t="shared" si="72"/>
        <v>1.3201444730268324</v>
      </c>
      <c r="E1510">
        <f t="shared" si="74"/>
        <v>1510</v>
      </c>
      <c r="F1510" s="3">
        <v>5000000</v>
      </c>
      <c r="G1510">
        <f t="shared" si="73"/>
        <v>-1.3933085742954154</v>
      </c>
    </row>
    <row r="1511" spans="1:7">
      <c r="A1511" s="3">
        <v>15000</v>
      </c>
      <c r="D1511">
        <f t="shared" si="72"/>
        <v>1.3237515085479141</v>
      </c>
      <c r="E1511">
        <f t="shared" si="74"/>
        <v>1511</v>
      </c>
      <c r="F1511" s="3">
        <v>5000000</v>
      </c>
      <c r="G1511">
        <f t="shared" si="73"/>
        <v>-1.3936465150033961</v>
      </c>
    </row>
    <row r="1512" spans="1:7">
      <c r="A1512" s="3">
        <v>674472</v>
      </c>
      <c r="D1512">
        <f t="shared" si="72"/>
        <v>1.327375849730694</v>
      </c>
      <c r="E1512">
        <f t="shared" si="74"/>
        <v>1512</v>
      </c>
      <c r="F1512" s="3">
        <v>5000000</v>
      </c>
      <c r="G1512">
        <f t="shared" si="73"/>
        <v>-1.3941089873591417</v>
      </c>
    </row>
    <row r="1513" spans="1:7">
      <c r="A1513" s="3">
        <v>500000</v>
      </c>
      <c r="D1513">
        <f t="shared" si="72"/>
        <v>1.3310177115031387</v>
      </c>
      <c r="E1513">
        <f t="shared" si="74"/>
        <v>1513</v>
      </c>
      <c r="F1513" s="3">
        <v>5000000</v>
      </c>
      <c r="G1513">
        <f t="shared" si="73"/>
        <v>-1.3949287929296055</v>
      </c>
    </row>
    <row r="1514" spans="1:7">
      <c r="A1514" s="3">
        <v>1000002</v>
      </c>
      <c r="D1514">
        <f t="shared" si="72"/>
        <v>1.3346773128572378</v>
      </c>
      <c r="E1514">
        <f t="shared" si="74"/>
        <v>1514</v>
      </c>
      <c r="F1514" s="3">
        <v>5000000</v>
      </c>
      <c r="G1514">
        <f t="shared" si="73"/>
        <v>-1.3954817882437414</v>
      </c>
    </row>
    <row r="1515" spans="1:7">
      <c r="A1515" s="3">
        <v>4371831</v>
      </c>
      <c r="D1515">
        <f t="shared" si="72"/>
        <v>1.3383548769535616</v>
      </c>
      <c r="E1515">
        <f t="shared" si="74"/>
        <v>1515</v>
      </c>
      <c r="F1515" s="3">
        <v>5100000</v>
      </c>
      <c r="G1515">
        <f t="shared" si="73"/>
        <v>-1.3803221396370264</v>
      </c>
    </row>
    <row r="1516" spans="1:7">
      <c r="A1516" s="3">
        <v>1929000</v>
      </c>
      <c r="D1516">
        <f t="shared" si="72"/>
        <v>1.3420506312292486</v>
      </c>
      <c r="E1516">
        <f t="shared" si="74"/>
        <v>1516</v>
      </c>
      <c r="F1516" s="3">
        <v>5100000</v>
      </c>
      <c r="G1516">
        <f t="shared" si="73"/>
        <v>-1.381033726364556</v>
      </c>
    </row>
    <row r="1517" spans="1:7">
      <c r="A1517" s="3">
        <v>981000</v>
      </c>
      <c r="D1517">
        <f t="shared" si="72"/>
        <v>1.3457648075095143</v>
      </c>
      <c r="E1517">
        <f t="shared" si="74"/>
        <v>1517</v>
      </c>
      <c r="F1517" s="3">
        <v>5115250</v>
      </c>
      <c r="G1517">
        <f t="shared" si="73"/>
        <v>-1.3794959231991761</v>
      </c>
    </row>
    <row r="1518" spans="1:7">
      <c r="A1518" s="3">
        <v>2749201</v>
      </c>
      <c r="D1518">
        <f t="shared" si="72"/>
        <v>1.3494976421228686</v>
      </c>
      <c r="E1518">
        <f t="shared" si="74"/>
        <v>1518</v>
      </c>
      <c r="F1518" s="3">
        <v>5150000</v>
      </c>
      <c r="G1518">
        <f t="shared" si="73"/>
        <v>-1.3748350106320166</v>
      </c>
    </row>
    <row r="1519" spans="1:7">
      <c r="A1519" s="3">
        <v>1987600</v>
      </c>
      <c r="D1519">
        <f t="shared" si="72"/>
        <v>1.3532493760201429</v>
      </c>
      <c r="E1519">
        <f t="shared" si="74"/>
        <v>1519</v>
      </c>
      <c r="F1519" s="3">
        <v>5151110</v>
      </c>
      <c r="G1519">
        <f t="shared" si="73"/>
        <v>-1.3755661431091255</v>
      </c>
    </row>
    <row r="1520" spans="1:7">
      <c r="A1520" s="3">
        <v>1254000</v>
      </c>
      <c r="D1520">
        <f t="shared" si="72"/>
        <v>1.3570202548975165</v>
      </c>
      <c r="E1520">
        <f t="shared" si="74"/>
        <v>1520</v>
      </c>
      <c r="F1520" s="3">
        <v>5151834</v>
      </c>
      <c r="G1520">
        <f t="shared" si="73"/>
        <v>-1.3763579122273131</v>
      </c>
    </row>
    <row r="1521" spans="1:7">
      <c r="A1521" s="3">
        <v>1076400</v>
      </c>
      <c r="D1521">
        <f t="shared" si="72"/>
        <v>1.3608105293236836</v>
      </c>
      <c r="E1521">
        <f t="shared" si="74"/>
        <v>1521</v>
      </c>
      <c r="F1521" s="3">
        <v>5189705</v>
      </c>
      <c r="G1521">
        <f t="shared" si="73"/>
        <v>-1.3713151591024131</v>
      </c>
    </row>
    <row r="1522" spans="1:7">
      <c r="A1522" s="3">
        <v>12000000</v>
      </c>
      <c r="D1522">
        <f t="shared" si="72"/>
        <v>1.3646204548713503</v>
      </c>
      <c r="E1522">
        <f t="shared" si="74"/>
        <v>1522</v>
      </c>
      <c r="F1522" s="3">
        <v>5197878</v>
      </c>
      <c r="G1522">
        <f t="shared" si="73"/>
        <v>-1.3709385685481816</v>
      </c>
    </row>
    <row r="1523" spans="1:7">
      <c r="A1523" s="3">
        <v>1500000</v>
      </c>
      <c r="D1523">
        <f t="shared" si="72"/>
        <v>1.3684502922532074</v>
      </c>
      <c r="E1523">
        <f t="shared" si="74"/>
        <v>1523</v>
      </c>
      <c r="F1523" s="3">
        <v>5218424</v>
      </c>
      <c r="G1523">
        <f t="shared" si="73"/>
        <v>-1.3686331605437609</v>
      </c>
    </row>
    <row r="1524" spans="1:7">
      <c r="A1524" s="3">
        <v>125104</v>
      </c>
      <c r="D1524">
        <f t="shared" si="72"/>
        <v>1.3723003074626134</v>
      </c>
      <c r="E1524">
        <f t="shared" si="74"/>
        <v>1524</v>
      </c>
      <c r="F1524" s="3">
        <v>5226127</v>
      </c>
      <c r="G1524">
        <f t="shared" si="73"/>
        <v>-1.3683327009772759</v>
      </c>
    </row>
    <row r="1525" spans="1:7">
      <c r="A1525" s="3">
        <v>1000000</v>
      </c>
      <c r="D1525">
        <f t="shared" si="72"/>
        <v>1.3761707719191238</v>
      </c>
      <c r="E1525">
        <f t="shared" si="74"/>
        <v>1525</v>
      </c>
      <c r="F1525" s="3">
        <v>5283589</v>
      </c>
      <c r="G1525">
        <f t="shared" si="73"/>
        <v>-1.3603385729758979</v>
      </c>
    </row>
    <row r="1526" spans="1:7">
      <c r="A1526" s="3">
        <v>1200000</v>
      </c>
      <c r="D1526">
        <f t="shared" si="72"/>
        <v>1.3800619626191339</v>
      </c>
      <c r="E1526">
        <f t="shared" si="74"/>
        <v>1526</v>
      </c>
      <c r="F1526" s="3">
        <v>5339692</v>
      </c>
      <c r="G1526">
        <f t="shared" si="73"/>
        <v>-1.3526461413809654</v>
      </c>
    </row>
    <row r="1527" spans="1:7">
      <c r="A1527" s="3">
        <v>4425000</v>
      </c>
      <c r="D1527">
        <f t="shared" si="72"/>
        <v>1.3839741622918003</v>
      </c>
      <c r="E1527">
        <f t="shared" si="74"/>
        <v>1527</v>
      </c>
      <c r="F1527" s="3">
        <v>5339692</v>
      </c>
      <c r="G1527">
        <f t="shared" si="73"/>
        <v>-1.3535328317391306</v>
      </c>
    </row>
    <row r="1528" spans="1:7">
      <c r="A1528" s="3">
        <v>427000</v>
      </c>
      <c r="D1528">
        <f t="shared" si="72"/>
        <v>1.3879076595604984</v>
      </c>
      <c r="E1528">
        <f t="shared" si="74"/>
        <v>1528</v>
      </c>
      <c r="F1528" s="3">
        <v>5411496</v>
      </c>
      <c r="G1528">
        <f t="shared" si="73"/>
        <v>-1.3435653228829354</v>
      </c>
    </row>
    <row r="1529" spans="1:7">
      <c r="A1529" s="3">
        <v>1095000</v>
      </c>
      <c r="D1529">
        <f t="shared" si="72"/>
        <v>1.3918627491100346</v>
      </c>
      <c r="E1529">
        <f t="shared" si="74"/>
        <v>1529</v>
      </c>
      <c r="F1529" s="3">
        <v>5420332</v>
      </c>
      <c r="G1529">
        <f t="shared" si="73"/>
        <v>-1.3431197340902472</v>
      </c>
    </row>
    <row r="1530" spans="1:7">
      <c r="A1530" s="3">
        <v>1000000</v>
      </c>
      <c r="D1530">
        <f t="shared" si="72"/>
        <v>1.3958397318598887</v>
      </c>
      <c r="E1530">
        <f t="shared" si="74"/>
        <v>1530</v>
      </c>
      <c r="F1530" s="3">
        <v>5482457</v>
      </c>
      <c r="G1530">
        <f t="shared" si="73"/>
        <v>-1.3347453114121732</v>
      </c>
    </row>
    <row r="1531" spans="1:7">
      <c r="A1531" s="3">
        <v>199665</v>
      </c>
      <c r="D1531">
        <f t="shared" si="72"/>
        <v>1.3998389151437065</v>
      </c>
      <c r="E1531">
        <f t="shared" si="74"/>
        <v>1531</v>
      </c>
      <c r="F1531" s="3">
        <v>5483812</v>
      </c>
      <c r="G1531">
        <f t="shared" si="73"/>
        <v>-1.3354173931595232</v>
      </c>
    </row>
    <row r="1532" spans="1:7">
      <c r="A1532" s="3">
        <v>180000</v>
      </c>
      <c r="D1532">
        <f t="shared" si="72"/>
        <v>1.4038606128953657</v>
      </c>
      <c r="E1532">
        <f t="shared" si="74"/>
        <v>1532</v>
      </c>
      <c r="F1532" s="3">
        <v>5499727</v>
      </c>
      <c r="G1532">
        <f t="shared" si="73"/>
        <v>-1.3339367808798173</v>
      </c>
    </row>
    <row r="1533" spans="1:7">
      <c r="A1533" s="3">
        <v>238500</v>
      </c>
      <c r="D1533">
        <f t="shared" si="72"/>
        <v>1.4079051458418643</v>
      </c>
      <c r="E1533">
        <f t="shared" si="74"/>
        <v>1533</v>
      </c>
      <c r="F1533" s="3">
        <v>5511184</v>
      </c>
      <c r="G1533">
        <f t="shared" si="73"/>
        <v>-1.3331176353451948</v>
      </c>
    </row>
    <row r="1534" spans="1:7">
      <c r="A1534" s="3">
        <v>831395</v>
      </c>
      <c r="D1534">
        <f t="shared" si="72"/>
        <v>1.4119728417033837</v>
      </c>
      <c r="E1534">
        <f t="shared" si="74"/>
        <v>1534</v>
      </c>
      <c r="F1534" s="3">
        <v>5542579</v>
      </c>
      <c r="G1534">
        <f t="shared" si="73"/>
        <v>-1.3293743437328747</v>
      </c>
    </row>
    <row r="1535" spans="1:7">
      <c r="A1535" s="3">
        <v>208000</v>
      </c>
      <c r="D1535">
        <f t="shared" si="72"/>
        <v>1.4160640354007918</v>
      </c>
      <c r="E1535">
        <f t="shared" si="74"/>
        <v>1535</v>
      </c>
      <c r="F1535" s="3">
        <v>5549352</v>
      </c>
      <c r="G1535">
        <f t="shared" si="73"/>
        <v>-1.3292494350187578</v>
      </c>
    </row>
    <row r="1536" spans="1:7">
      <c r="A1536" s="3">
        <v>1348323</v>
      </c>
      <c r="D1536">
        <f t="shared" si="72"/>
        <v>1.4201790692709682</v>
      </c>
      <c r="E1536">
        <f t="shared" si="74"/>
        <v>1536</v>
      </c>
      <c r="F1536" s="3">
        <v>5603000</v>
      </c>
      <c r="G1536">
        <f t="shared" si="73"/>
        <v>-1.3223056365999428</v>
      </c>
    </row>
    <row r="1537" spans="1:7">
      <c r="A1537" s="3">
        <v>254400</v>
      </c>
      <c r="D1537">
        <f t="shared" ref="D1537:D1600" si="75">NORMSINV((E1537-0.5)/C$12)</f>
        <v>1.4243182932902905</v>
      </c>
      <c r="E1537">
        <f t="shared" si="74"/>
        <v>1537</v>
      </c>
      <c r="F1537" s="3">
        <v>5620200</v>
      </c>
      <c r="G1537">
        <f t="shared" ref="G1537:G1600" si="76">IF(ISERROR((2*E1537 -1)/C$12*(LN(NORMDIST(F1537,C$6,C$8,TRUE))+LN(1-NORMDIST(INDEX(F:F,C$12-E1537+1,,1),C$6,C$8,TRUE)))),"",(2*E1537 -1)/C$12*(LN(NORMDIST(F1537,C$6,C$8,TRUE))+LN(1-NORMDIST(INDEX(F:F,C$12-E1537+1,,1),C$6,C$8,TRUE))))</f>
        <v>-1.3206803118364936</v>
      </c>
    </row>
    <row r="1538" spans="1:7">
      <c r="A1538" s="3">
        <v>1300010</v>
      </c>
      <c r="D1538">
        <f t="shared" si="75"/>
        <v>1.4284820653066665</v>
      </c>
      <c r="E1538">
        <f t="shared" ref="E1538:E1601" si="77">E1537+1</f>
        <v>1538</v>
      </c>
      <c r="F1538" s="3">
        <v>5664388</v>
      </c>
      <c r="G1538">
        <f t="shared" si="76"/>
        <v>-1.315190127020087</v>
      </c>
    </row>
    <row r="1539" spans="1:7">
      <c r="A1539" s="3">
        <v>832969</v>
      </c>
      <c r="D1539">
        <f t="shared" si="75"/>
        <v>1.4326707512804864</v>
      </c>
      <c r="E1539">
        <f t="shared" si="77"/>
        <v>1539</v>
      </c>
      <c r="F1539" s="3">
        <v>5727043</v>
      </c>
      <c r="G1539">
        <f t="shared" si="76"/>
        <v>-1.3071404061628749</v>
      </c>
    </row>
    <row r="1540" spans="1:7">
      <c r="A1540" s="3">
        <v>227200</v>
      </c>
      <c r="D1540">
        <f t="shared" si="75"/>
        <v>1.4368847255349591</v>
      </c>
      <c r="E1540">
        <f t="shared" si="77"/>
        <v>1540</v>
      </c>
      <c r="F1540" s="3">
        <v>5760000</v>
      </c>
      <c r="G1540">
        <f t="shared" si="76"/>
        <v>-1.3033515769053299</v>
      </c>
    </row>
    <row r="1541" spans="1:7">
      <c r="A1541" s="3">
        <v>242000</v>
      </c>
      <c r="D1541">
        <f t="shared" si="75"/>
        <v>1.4411243710162094</v>
      </c>
      <c r="E1541">
        <f t="shared" si="77"/>
        <v>1541</v>
      </c>
      <c r="F1541" s="3">
        <v>5799040</v>
      </c>
      <c r="G1541">
        <f t="shared" si="76"/>
        <v>-1.2987433083855211</v>
      </c>
    </row>
    <row r="1542" spans="1:7">
      <c r="A1542" s="3">
        <v>150000</v>
      </c>
      <c r="D1542">
        <f t="shared" si="75"/>
        <v>1.4453900795636607</v>
      </c>
      <c r="E1542">
        <f t="shared" si="77"/>
        <v>1542</v>
      </c>
      <c r="F1542" s="3">
        <v>5901503</v>
      </c>
      <c r="G1542">
        <f t="shared" si="76"/>
        <v>-1.2854821722631709</v>
      </c>
    </row>
    <row r="1543" spans="1:7">
      <c r="A1543" s="3">
        <v>209200</v>
      </c>
      <c r="D1543">
        <f t="shared" si="75"/>
        <v>1.4496822521911656</v>
      </c>
      <c r="E1543">
        <f t="shared" si="77"/>
        <v>1543</v>
      </c>
      <c r="F1543" s="3">
        <v>5907665</v>
      </c>
      <c r="G1543">
        <f t="shared" si="76"/>
        <v>-1.285477509667077</v>
      </c>
    </row>
    <row r="1544" spans="1:7">
      <c r="A1544" s="3">
        <v>2649000</v>
      </c>
      <c r="D1544">
        <f t="shared" si="75"/>
        <v>1.4540012993794031</v>
      </c>
      <c r="E1544">
        <f t="shared" si="77"/>
        <v>1544</v>
      </c>
      <c r="F1544" s="3">
        <v>5908302</v>
      </c>
      <c r="G1544">
        <f t="shared" si="76"/>
        <v>-1.2862242033067168</v>
      </c>
    </row>
    <row r="1545" spans="1:7">
      <c r="A1545" s="3">
        <v>125000</v>
      </c>
      <c r="D1545">
        <f t="shared" si="75"/>
        <v>1.4583476413801091</v>
      </c>
      <c r="E1545">
        <f t="shared" si="77"/>
        <v>1545</v>
      </c>
      <c r="F1545" s="3">
        <v>5914021</v>
      </c>
      <c r="G1545">
        <f t="shared" si="76"/>
        <v>-1.2862793592724908</v>
      </c>
    </row>
    <row r="1546" spans="1:7">
      <c r="A1546" s="3">
        <v>1616616</v>
      </c>
      <c r="D1546">
        <f t="shared" si="75"/>
        <v>1.462721708532694</v>
      </c>
      <c r="E1546">
        <f t="shared" si="77"/>
        <v>1546</v>
      </c>
      <c r="F1546" s="3">
        <v>6000000</v>
      </c>
      <c r="G1546">
        <f t="shared" si="76"/>
        <v>-1.2755248478625403</v>
      </c>
    </row>
    <row r="1547" spans="1:7">
      <c r="A1547" s="3">
        <v>171000</v>
      </c>
      <c r="D1547">
        <f t="shared" si="75"/>
        <v>1.4671239415938939</v>
      </c>
      <c r="E1547">
        <f t="shared" si="77"/>
        <v>1547</v>
      </c>
      <c r="F1547" s="3">
        <v>6000000</v>
      </c>
      <c r="G1547">
        <f t="shared" si="76"/>
        <v>-1.2763501631960004</v>
      </c>
    </row>
    <row r="1548" spans="1:7">
      <c r="A1548" s="3">
        <v>122404</v>
      </c>
      <c r="D1548">
        <f t="shared" si="75"/>
        <v>1.4715547920810808</v>
      </c>
      <c r="E1548">
        <f t="shared" si="77"/>
        <v>1548</v>
      </c>
      <c r="F1548" s="3">
        <v>6000067</v>
      </c>
      <c r="G1548">
        <f t="shared" si="76"/>
        <v>-1.2771656854924642</v>
      </c>
    </row>
    <row r="1549" spans="1:7">
      <c r="A1549" s="3">
        <v>124200</v>
      </c>
      <c r="D1549">
        <f t="shared" si="75"/>
        <v>1.4760147226299278</v>
      </c>
      <c r="E1549">
        <f t="shared" si="77"/>
        <v>1549</v>
      </c>
      <c r="F1549" s="3">
        <v>6000576</v>
      </c>
      <c r="G1549">
        <f t="shared" si="76"/>
        <v>-1.2779130679110977</v>
      </c>
    </row>
    <row r="1550" spans="1:7">
      <c r="A1550" s="3">
        <v>1271400</v>
      </c>
      <c r="D1550">
        <f t="shared" si="75"/>
        <v>1.4805042073671655</v>
      </c>
      <c r="E1550">
        <f t="shared" si="77"/>
        <v>1550</v>
      </c>
      <c r="F1550" s="3">
        <v>6080340</v>
      </c>
      <c r="G1550">
        <f t="shared" si="76"/>
        <v>-1.2680730773278051</v>
      </c>
    </row>
    <row r="1551" spans="1:7">
      <c r="A1551" s="3">
        <v>615590</v>
      </c>
      <c r="D1551">
        <f t="shared" si="75"/>
        <v>1.4850237322991953</v>
      </c>
      <c r="E1551">
        <f t="shared" si="77"/>
        <v>1551</v>
      </c>
      <c r="F1551" s="3">
        <v>6094497</v>
      </c>
      <c r="G1551">
        <f t="shared" si="76"/>
        <v>-1.2670262081453174</v>
      </c>
    </row>
    <row r="1552" spans="1:7">
      <c r="A1552" s="3">
        <v>300000</v>
      </c>
      <c r="D1552">
        <f t="shared" si="75"/>
        <v>1.4895737957173845</v>
      </c>
      <c r="E1552">
        <f t="shared" si="77"/>
        <v>1552</v>
      </c>
      <c r="F1552" s="3">
        <v>6122614</v>
      </c>
      <c r="G1552">
        <f t="shared" si="76"/>
        <v>-1.2640424168263598</v>
      </c>
    </row>
    <row r="1553" spans="1:7">
      <c r="A1553" s="3">
        <v>40100</v>
      </c>
      <c r="D1553">
        <f t="shared" si="75"/>
        <v>1.4941549086209054</v>
      </c>
      <c r="E1553">
        <f t="shared" si="77"/>
        <v>1553</v>
      </c>
      <c r="F1553" s="3">
        <v>6300000</v>
      </c>
      <c r="G1553">
        <f t="shared" si="76"/>
        <v>-1.2420888556638496</v>
      </c>
    </row>
    <row r="1554" spans="1:7">
      <c r="A1554" s="3">
        <v>186792</v>
      </c>
      <c r="D1554">
        <f t="shared" si="75"/>
        <v>1.498767595158055</v>
      </c>
      <c r="E1554">
        <f t="shared" si="77"/>
        <v>1554</v>
      </c>
      <c r="F1554" s="3">
        <v>6336481</v>
      </c>
      <c r="G1554">
        <f t="shared" si="76"/>
        <v>-1.2382217695585465</v>
      </c>
    </row>
    <row r="1555" spans="1:7">
      <c r="A1555" s="3">
        <v>300000</v>
      </c>
      <c r="D1555">
        <f t="shared" si="75"/>
        <v>1.503412393087028</v>
      </c>
      <c r="E1555">
        <f t="shared" si="77"/>
        <v>1555</v>
      </c>
      <c r="F1555" s="3">
        <v>6500000</v>
      </c>
      <c r="G1555">
        <f t="shared" si="76"/>
        <v>-1.2190511536158843</v>
      </c>
    </row>
    <row r="1556" spans="1:7">
      <c r="A1556" s="3">
        <v>480000</v>
      </c>
      <c r="D1556">
        <f t="shared" si="75"/>
        <v>1.5080898542571901</v>
      </c>
      <c r="E1556">
        <f t="shared" si="77"/>
        <v>1556</v>
      </c>
      <c r="F1556" s="3">
        <v>6550516</v>
      </c>
      <c r="G1556">
        <f t="shared" si="76"/>
        <v>-1.2127039078140651</v>
      </c>
    </row>
    <row r="1557" spans="1:7">
      <c r="A1557" s="3">
        <v>110700</v>
      </c>
      <c r="D1557">
        <f t="shared" si="75"/>
        <v>1.5128005451119473</v>
      </c>
      <c r="E1557">
        <f t="shared" si="77"/>
        <v>1557</v>
      </c>
      <c r="F1557" s="3">
        <v>6750000</v>
      </c>
      <c r="G1557">
        <f t="shared" si="76"/>
        <v>-1.1903491656904712</v>
      </c>
    </row>
    <row r="1558" spans="1:7">
      <c r="A1558" s="3">
        <v>900000</v>
      </c>
      <c r="D1558">
        <f t="shared" si="75"/>
        <v>1.5175450472144194</v>
      </c>
      <c r="E1558">
        <f t="shared" si="77"/>
        <v>1558</v>
      </c>
      <c r="F1558" s="3">
        <v>6752627</v>
      </c>
      <c r="G1558">
        <f t="shared" si="76"/>
        <v>-1.1907780520420814</v>
      </c>
    </row>
    <row r="1559" spans="1:7">
      <c r="A1559" s="3">
        <v>1303920</v>
      </c>
      <c r="D1559">
        <f t="shared" si="75"/>
        <v>1.5223239577971448</v>
      </c>
      <c r="E1559">
        <f t="shared" si="77"/>
        <v>1559</v>
      </c>
      <c r="F1559" s="3">
        <v>6861999</v>
      </c>
      <c r="G1559">
        <f t="shared" si="76"/>
        <v>-1.1789864719199081</v>
      </c>
    </row>
    <row r="1560" spans="1:7">
      <c r="A1560" s="3">
        <v>1440000</v>
      </c>
      <c r="D1560">
        <f t="shared" si="75"/>
        <v>1.5271378903371631</v>
      </c>
      <c r="E1560">
        <f t="shared" si="77"/>
        <v>1560</v>
      </c>
      <c r="F1560" s="3">
        <v>6900000</v>
      </c>
      <c r="G1560">
        <f t="shared" si="76"/>
        <v>-1.1755404642954674</v>
      </c>
    </row>
    <row r="1561" spans="1:7">
      <c r="A1561" s="3">
        <v>250400</v>
      </c>
      <c r="D1561">
        <f t="shared" si="75"/>
        <v>1.5319874751579132</v>
      </c>
      <c r="E1561">
        <f t="shared" si="77"/>
        <v>1561</v>
      </c>
      <c r="F1561" s="3">
        <v>6929430</v>
      </c>
      <c r="G1561">
        <f t="shared" si="76"/>
        <v>-1.1730726655359704</v>
      </c>
    </row>
    <row r="1562" spans="1:7">
      <c r="A1562" s="3">
        <v>222000</v>
      </c>
      <c r="D1562">
        <f t="shared" si="75"/>
        <v>1.5368733600594489</v>
      </c>
      <c r="E1562">
        <f t="shared" si="77"/>
        <v>1562</v>
      </c>
      <c r="F1562" s="3">
        <v>7000000</v>
      </c>
      <c r="G1562">
        <f t="shared" si="76"/>
        <v>-1.16623865357757</v>
      </c>
    </row>
    <row r="1563" spans="1:7">
      <c r="A1563" s="3">
        <v>1038029</v>
      </c>
      <c r="D1563">
        <f t="shared" si="75"/>
        <v>1.541796210978607</v>
      </c>
      <c r="E1563">
        <f t="shared" si="77"/>
        <v>1563</v>
      </c>
      <c r="F1563" s="3">
        <v>7000000</v>
      </c>
      <c r="G1563">
        <f t="shared" si="76"/>
        <v>-1.1669855243131302</v>
      </c>
    </row>
    <row r="1564" spans="1:7">
      <c r="A1564" s="3">
        <v>300000</v>
      </c>
      <c r="D1564">
        <f t="shared" si="75"/>
        <v>1.546756712680847</v>
      </c>
      <c r="E1564">
        <f t="shared" si="77"/>
        <v>1564</v>
      </c>
      <c r="F1564" s="3">
        <v>7000000</v>
      </c>
      <c r="G1564">
        <f t="shared" si="76"/>
        <v>-1.1677323950486906</v>
      </c>
    </row>
    <row r="1565" spans="1:7">
      <c r="A1565" s="3">
        <v>180000</v>
      </c>
      <c r="D1565">
        <f t="shared" si="75"/>
        <v>1.551755569485626</v>
      </c>
      <c r="E1565">
        <f t="shared" si="77"/>
        <v>1565</v>
      </c>
      <c r="F1565" s="3">
        <v>7000000</v>
      </c>
      <c r="G1565">
        <f t="shared" si="76"/>
        <v>-1.1684792657842511</v>
      </c>
    </row>
    <row r="1566" spans="1:7">
      <c r="A1566" s="3">
        <v>427000</v>
      </c>
      <c r="D1566">
        <f t="shared" si="75"/>
        <v>1.5567935060272786</v>
      </c>
      <c r="E1566">
        <f t="shared" si="77"/>
        <v>1566</v>
      </c>
      <c r="F1566" s="3">
        <v>7000000</v>
      </c>
      <c r="G1566">
        <f t="shared" si="76"/>
        <v>-1.169204965512463</v>
      </c>
    </row>
    <row r="1567" spans="1:7">
      <c r="A1567" s="3">
        <v>2700000</v>
      </c>
      <c r="D1567">
        <f t="shared" si="75"/>
        <v>1.5618712680535147</v>
      </c>
      <c r="E1567">
        <f t="shared" si="77"/>
        <v>1567</v>
      </c>
      <c r="F1567" s="3">
        <v>7023100</v>
      </c>
      <c r="G1567">
        <f t="shared" si="76"/>
        <v>-1.1674258600596057</v>
      </c>
    </row>
    <row r="1568" spans="1:7">
      <c r="A1568" s="3">
        <v>8062122</v>
      </c>
      <c r="D1568">
        <f t="shared" si="75"/>
        <v>1.5669896232638034</v>
      </c>
      <c r="E1568">
        <f t="shared" si="77"/>
        <v>1568</v>
      </c>
      <c r="F1568" s="3">
        <v>7023100</v>
      </c>
      <c r="G1568">
        <f t="shared" si="76"/>
        <v>-1.1681032773267235</v>
      </c>
    </row>
    <row r="1569" spans="1:7">
      <c r="A1569" s="3">
        <v>959989</v>
      </c>
      <c r="D1569">
        <f t="shared" si="75"/>
        <v>1.5721493621900706</v>
      </c>
      <c r="E1569">
        <f t="shared" si="77"/>
        <v>1569</v>
      </c>
      <c r="F1569" s="3">
        <v>7030400</v>
      </c>
      <c r="G1569">
        <f t="shared" si="76"/>
        <v>-1.1678898611840132</v>
      </c>
    </row>
    <row r="1570" spans="1:7">
      <c r="A1570" s="3">
        <v>1603500</v>
      </c>
      <c r="D1570">
        <f t="shared" si="75"/>
        <v>1.577351299122306</v>
      </c>
      <c r="E1570">
        <f t="shared" si="77"/>
        <v>1570</v>
      </c>
      <c r="F1570" s="3">
        <v>7090167</v>
      </c>
      <c r="G1570">
        <f t="shared" si="76"/>
        <v>-1.1619289085592719</v>
      </c>
    </row>
    <row r="1571" spans="1:7">
      <c r="A1571" s="3">
        <v>7559200</v>
      </c>
      <c r="D1571">
        <f t="shared" si="75"/>
        <v>1.5825962730818612</v>
      </c>
      <c r="E1571">
        <f t="shared" si="77"/>
        <v>1571</v>
      </c>
      <c r="F1571" s="3">
        <v>7351708</v>
      </c>
      <c r="G1571">
        <f t="shared" si="76"/>
        <v>-1.1361383288642084</v>
      </c>
    </row>
    <row r="1572" spans="1:7">
      <c r="A1572" s="3">
        <v>2970000</v>
      </c>
      <c r="D1572">
        <f t="shared" si="75"/>
        <v>1.5878851488454508</v>
      </c>
      <c r="E1572">
        <f t="shared" si="77"/>
        <v>1572</v>
      </c>
      <c r="F1572" s="3">
        <v>7500000</v>
      </c>
      <c r="G1572">
        <f t="shared" si="76"/>
        <v>-1.122464363310254</v>
      </c>
    </row>
    <row r="1573" spans="1:7">
      <c r="A1573" s="3">
        <v>1500000</v>
      </c>
      <c r="D1573">
        <f t="shared" si="75"/>
        <v>1.59321881802305</v>
      </c>
      <c r="E1573">
        <f t="shared" si="77"/>
        <v>1573</v>
      </c>
      <c r="F1573" s="3">
        <v>7559200</v>
      </c>
      <c r="G1573">
        <f t="shared" si="76"/>
        <v>-1.1174063576569702</v>
      </c>
    </row>
    <row r="1574" spans="1:7">
      <c r="A1574" s="3">
        <v>131250</v>
      </c>
      <c r="D1574">
        <f t="shared" si="75"/>
        <v>1.5985982001931658</v>
      </c>
      <c r="E1574">
        <f t="shared" si="77"/>
        <v>1574</v>
      </c>
      <c r="F1574" s="3">
        <v>7611775</v>
      </c>
      <c r="G1574">
        <f t="shared" si="76"/>
        <v>-1.1132508871515325</v>
      </c>
    </row>
    <row r="1575" spans="1:7">
      <c r="A1575" s="3">
        <v>3613200</v>
      </c>
      <c r="D1575">
        <f t="shared" si="75"/>
        <v>1.604024244099175</v>
      </c>
      <c r="E1575">
        <f t="shared" si="77"/>
        <v>1575</v>
      </c>
      <c r="F1575" s="3">
        <v>7613637</v>
      </c>
      <c r="G1575">
        <f t="shared" si="76"/>
        <v>-1.1137871629846083</v>
      </c>
    </row>
    <row r="1576" spans="1:7">
      <c r="A1576" s="3">
        <v>900000</v>
      </c>
      <c r="D1576">
        <f t="shared" si="75"/>
        <v>1.6094979289107616</v>
      </c>
      <c r="E1576">
        <f t="shared" si="77"/>
        <v>1576</v>
      </c>
      <c r="F1576" s="3">
        <v>7662894</v>
      </c>
      <c r="G1576">
        <f t="shared" si="76"/>
        <v>-1.1089816686414817</v>
      </c>
    </row>
    <row r="1577" spans="1:7">
      <c r="A1577" s="3">
        <v>670156</v>
      </c>
      <c r="D1577">
        <f t="shared" si="75"/>
        <v>1.615020265554747</v>
      </c>
      <c r="E1577">
        <f t="shared" si="77"/>
        <v>1577</v>
      </c>
      <c r="F1577" s="3">
        <v>7697323</v>
      </c>
      <c r="G1577">
        <f t="shared" si="76"/>
        <v>-1.1065179029268812</v>
      </c>
    </row>
    <row r="1578" spans="1:7">
      <c r="A1578" s="3">
        <v>1659340</v>
      </c>
      <c r="D1578">
        <f t="shared" si="75"/>
        <v>1.6205922981199683</v>
      </c>
      <c r="E1578">
        <f t="shared" si="77"/>
        <v>1578</v>
      </c>
      <c r="F1578" s="3">
        <v>7750000</v>
      </c>
      <c r="G1578">
        <f t="shared" si="76"/>
        <v>-1.1025060310718362</v>
      </c>
    </row>
    <row r="1579" spans="1:7">
      <c r="A1579" s="3">
        <v>500000</v>
      </c>
      <c r="D1579">
        <f t="shared" si="75"/>
        <v>1.6262151053412344</v>
      </c>
      <c r="E1579">
        <f t="shared" si="77"/>
        <v>1579</v>
      </c>
      <c r="F1579" s="3">
        <v>7750417</v>
      </c>
      <c r="G1579">
        <f t="shared" si="76"/>
        <v>-1.1031678485623009</v>
      </c>
    </row>
    <row r="1580" spans="1:7">
      <c r="A1580" s="3">
        <v>27473</v>
      </c>
      <c r="D1580">
        <f t="shared" si="75"/>
        <v>1.631889802167777</v>
      </c>
      <c r="E1580">
        <f t="shared" si="77"/>
        <v>1580</v>
      </c>
      <c r="F1580" s="3">
        <v>7910896</v>
      </c>
      <c r="G1580">
        <f t="shared" si="76"/>
        <v>-1.0898904262541591</v>
      </c>
    </row>
    <row r="1581" spans="1:7">
      <c r="A1581" s="3">
        <v>151125</v>
      </c>
      <c r="D1581">
        <f t="shared" si="75"/>
        <v>1.6376175414220673</v>
      </c>
      <c r="E1581">
        <f t="shared" si="77"/>
        <v>1581</v>
      </c>
      <c r="F1581" s="3">
        <v>7913604</v>
      </c>
      <c r="G1581">
        <f t="shared" si="76"/>
        <v>-1.0903495718443819</v>
      </c>
    </row>
    <row r="1582" spans="1:7">
      <c r="A1582" s="3">
        <v>675000</v>
      </c>
      <c r="D1582">
        <f t="shared" si="75"/>
        <v>1.6433995155553331</v>
      </c>
      <c r="E1582">
        <f t="shared" si="77"/>
        <v>1582</v>
      </c>
      <c r="F1582" s="3">
        <v>7945004</v>
      </c>
      <c r="G1582">
        <f t="shared" si="76"/>
        <v>-1.0879343093182936</v>
      </c>
    </row>
    <row r="1583" spans="1:7">
      <c r="A1583" s="3">
        <v>1683935</v>
      </c>
      <c r="D1583">
        <f t="shared" si="75"/>
        <v>1.6492369585066653</v>
      </c>
      <c r="E1583">
        <f t="shared" si="77"/>
        <v>1583</v>
      </c>
      <c r="F1583" s="3">
        <v>7999978</v>
      </c>
      <c r="G1583">
        <f t="shared" si="76"/>
        <v>-1.083993227101002</v>
      </c>
    </row>
    <row r="1584" spans="1:7">
      <c r="A1584" s="3">
        <v>345592</v>
      </c>
      <c r="D1584">
        <f t="shared" si="75"/>
        <v>1.6551311476731634</v>
      </c>
      <c r="E1584">
        <f t="shared" si="77"/>
        <v>1584</v>
      </c>
      <c r="F1584" s="3">
        <v>8000000</v>
      </c>
      <c r="G1584">
        <f t="shared" si="76"/>
        <v>-1.0846415515360348</v>
      </c>
    </row>
    <row r="1585" spans="1:7">
      <c r="A1585" s="3">
        <v>399471</v>
      </c>
      <c r="D1585">
        <f t="shared" si="75"/>
        <v>1.6610834059991952</v>
      </c>
      <c r="E1585">
        <f t="shared" si="77"/>
        <v>1585</v>
      </c>
      <c r="F1585" s="3">
        <v>8003846</v>
      </c>
      <c r="G1585">
        <f t="shared" si="76"/>
        <v>-1.0849571219551437</v>
      </c>
    </row>
    <row r="1586" spans="1:7">
      <c r="A1586" s="3">
        <v>350000</v>
      </c>
      <c r="D1586">
        <f t="shared" si="75"/>
        <v>1.6670951041935793</v>
      </c>
      <c r="E1586">
        <f t="shared" si="77"/>
        <v>1586</v>
      </c>
      <c r="F1586" s="3">
        <v>8062122</v>
      </c>
      <c r="G1586">
        <f t="shared" si="76"/>
        <v>-1.0808120310309748</v>
      </c>
    </row>
    <row r="1587" spans="1:7">
      <c r="A1587" s="3">
        <v>450000</v>
      </c>
      <c r="D1587">
        <f t="shared" si="75"/>
        <v>1.6731676630842212</v>
      </c>
      <c r="E1587">
        <f t="shared" si="77"/>
        <v>1587</v>
      </c>
      <c r="F1587" s="3">
        <v>8089831</v>
      </c>
      <c r="G1587">
        <f t="shared" si="76"/>
        <v>-1.0790649718465142</v>
      </c>
    </row>
    <row r="1588" spans="1:7">
      <c r="A1588" s="3">
        <v>10000000</v>
      </c>
      <c r="D1588">
        <f t="shared" si="75"/>
        <v>1.6793025561206258</v>
      </c>
      <c r="E1588">
        <f t="shared" si="77"/>
        <v>1588</v>
      </c>
      <c r="F1588" s="3">
        <v>8149935</v>
      </c>
      <c r="G1588">
        <f t="shared" si="76"/>
        <v>-1.0745111781352052</v>
      </c>
    </row>
    <row r="1589" spans="1:7">
      <c r="A1589" s="3">
        <v>1631000</v>
      </c>
      <c r="D1589">
        <f t="shared" si="75"/>
        <v>1.6855013120355908</v>
      </c>
      <c r="E1589">
        <f t="shared" si="77"/>
        <v>1589</v>
      </c>
      <c r="F1589" s="3">
        <v>8300000</v>
      </c>
      <c r="G1589">
        <f t="shared" si="76"/>
        <v>-1.0633807317438131</v>
      </c>
    </row>
    <row r="1590" spans="1:7">
      <c r="A1590" s="3">
        <v>140000</v>
      </c>
      <c r="D1590">
        <f t="shared" si="75"/>
        <v>1.6917655176784658</v>
      </c>
      <c r="E1590">
        <f t="shared" si="77"/>
        <v>1590</v>
      </c>
      <c r="F1590" s="3">
        <v>8474994</v>
      </c>
      <c r="G1590">
        <f t="shared" si="76"/>
        <v>-1.050883526234728</v>
      </c>
    </row>
    <row r="1591" spans="1:7">
      <c r="A1591" s="3">
        <v>10000000</v>
      </c>
      <c r="D1591">
        <f t="shared" si="75"/>
        <v>1.6980968210334697</v>
      </c>
      <c r="E1591">
        <f t="shared" si="77"/>
        <v>1591</v>
      </c>
      <c r="F1591" s="3">
        <v>8873335</v>
      </c>
      <c r="G1591">
        <f t="shared" si="76"/>
        <v>-1.0238990739105573</v>
      </c>
    </row>
    <row r="1592" spans="1:7">
      <c r="A1592" s="3">
        <v>9382373</v>
      </c>
      <c r="D1592">
        <f t="shared" si="75"/>
        <v>1.7044969344378083</v>
      </c>
      <c r="E1592">
        <f t="shared" si="77"/>
        <v>1592</v>
      </c>
      <c r="F1592" s="3">
        <v>8959808</v>
      </c>
      <c r="G1592">
        <f t="shared" si="76"/>
        <v>-1.0189502187039901</v>
      </c>
    </row>
    <row r="1593" spans="1:7">
      <c r="A1593" s="3">
        <v>12207733</v>
      </c>
      <c r="D1593">
        <f t="shared" si="75"/>
        <v>1.710967638015769</v>
      </c>
      <c r="E1593">
        <f t="shared" si="77"/>
        <v>1593</v>
      </c>
      <c r="F1593" s="3">
        <v>8999972</v>
      </c>
      <c r="G1593">
        <f t="shared" si="76"/>
        <v>-1.0170395854325414</v>
      </c>
    </row>
    <row r="1594" spans="1:7">
      <c r="A1594" s="3">
        <v>6752627</v>
      </c>
      <c r="D1594">
        <f t="shared" si="75"/>
        <v>1.7175107833464813</v>
      </c>
      <c r="E1594">
        <f t="shared" si="77"/>
        <v>1594</v>
      </c>
      <c r="F1594" s="3">
        <v>9000000</v>
      </c>
      <c r="G1594">
        <f t="shared" si="76"/>
        <v>-1.0176764599859742</v>
      </c>
    </row>
    <row r="1595" spans="1:7">
      <c r="A1595" s="3">
        <v>3187000</v>
      </c>
      <c r="D1595">
        <f t="shared" si="75"/>
        <v>1.7241282973847722</v>
      </c>
      <c r="E1595">
        <f t="shared" si="77"/>
        <v>1595</v>
      </c>
      <c r="F1595" s="3">
        <v>9364000</v>
      </c>
      <c r="G1595">
        <f t="shared" si="76"/>
        <v>-0.99652190733702128</v>
      </c>
    </row>
    <row r="1596" spans="1:7">
      <c r="A1596" s="3">
        <v>4934800</v>
      </c>
      <c r="D1596">
        <f t="shared" si="75"/>
        <v>1.7308221866564448</v>
      </c>
      <c r="E1596">
        <f t="shared" si="77"/>
        <v>1596</v>
      </c>
      <c r="F1596" s="3">
        <v>9382373</v>
      </c>
      <c r="G1596">
        <f t="shared" si="76"/>
        <v>-0.99610897687248123</v>
      </c>
    </row>
    <row r="1597" spans="1:7">
      <c r="A1597" s="3">
        <v>1205600</v>
      </c>
      <c r="D1597">
        <f t="shared" si="75"/>
        <v>1.7375945417514758</v>
      </c>
      <c r="E1597">
        <f t="shared" si="77"/>
        <v>1597</v>
      </c>
      <c r="F1597" s="3">
        <v>9388911</v>
      </c>
      <c r="G1597">
        <f t="shared" si="76"/>
        <v>-0.99636514952953859</v>
      </c>
    </row>
    <row r="1598" spans="1:7">
      <c r="A1598" s="3">
        <v>1576958</v>
      </c>
      <c r="D1598">
        <f t="shared" si="75"/>
        <v>1.7444475421409682</v>
      </c>
      <c r="E1598">
        <f t="shared" si="77"/>
        <v>1598</v>
      </c>
      <c r="F1598" s="3">
        <v>9446532</v>
      </c>
      <c r="G1598">
        <f t="shared" si="76"/>
        <v>-0.99377459070632512</v>
      </c>
    </row>
    <row r="1599" spans="1:7">
      <c r="A1599" s="3">
        <v>5100000</v>
      </c>
      <c r="D1599">
        <f t="shared" si="75"/>
        <v>1.7513834613464014</v>
      </c>
      <c r="E1599">
        <f t="shared" si="77"/>
        <v>1599</v>
      </c>
      <c r="F1599" s="3">
        <v>9490475</v>
      </c>
      <c r="G1599">
        <f t="shared" si="76"/>
        <v>-0.99198191460486518</v>
      </c>
    </row>
    <row r="1600" spans="1:7">
      <c r="A1600" s="3">
        <v>3349200</v>
      </c>
      <c r="D1600">
        <f t="shared" si="75"/>
        <v>1.7584046724926645</v>
      </c>
      <c r="E1600">
        <f t="shared" si="77"/>
        <v>1600</v>
      </c>
      <c r="F1600" s="3">
        <v>9602735</v>
      </c>
      <c r="G1600">
        <f t="shared" si="76"/>
        <v>-0.98657810247213484</v>
      </c>
    </row>
    <row r="1601" spans="1:7">
      <c r="A1601" s="3">
        <v>10000</v>
      </c>
      <c r="D1601">
        <f t="shared" ref="D1601:D1664" si="78">NORMSINV((E1601-0.5)/C$12)</f>
        <v>1.7655136542797498</v>
      </c>
      <c r="E1601">
        <f t="shared" si="77"/>
        <v>1601</v>
      </c>
      <c r="F1601" s="3">
        <v>9675588</v>
      </c>
      <c r="G1601">
        <f t="shared" ref="G1601:G1664" si="79">IF(ISERROR((2*E1601 -1)/C$12*(LN(NORMDIST(F1601,C$6,C$8,TRUE))+LN(1-NORMDIST(INDEX(F:F,C$12-E1601+1,,1),C$6,C$8,TRUE)))),"",(2*E1601 -1)/C$12*(LN(NORMDIST(F1601,C$6,C$8,TRUE))+LN(1-NORMDIST(INDEX(F:F,C$12-E1601+1,,1),C$6,C$8,TRUE))))</f>
        <v>-0.98339511745941655</v>
      </c>
    </row>
    <row r="1602" spans="1:7">
      <c r="A1602" s="3">
        <v>100000</v>
      </c>
      <c r="D1602">
        <f t="shared" si="78"/>
        <v>1.7727129974117044</v>
      </c>
      <c r="E1602">
        <f t="shared" ref="E1602:E1665" si="80">E1601+1</f>
        <v>1602</v>
      </c>
      <c r="F1602" s="3">
        <v>9707210</v>
      </c>
      <c r="G1602">
        <f t="shared" si="79"/>
        <v>-0.98238629048240333</v>
      </c>
    </row>
    <row r="1603" spans="1:7">
      <c r="A1603" s="3">
        <v>100000</v>
      </c>
      <c r="D1603">
        <f t="shared" si="78"/>
        <v>1.78000541152569</v>
      </c>
      <c r="E1603">
        <f t="shared" si="80"/>
        <v>1603</v>
      </c>
      <c r="F1603" s="3">
        <v>9800000</v>
      </c>
      <c r="G1603">
        <f t="shared" si="79"/>
        <v>-0.97832681696373469</v>
      </c>
    </row>
    <row r="1604" spans="1:7">
      <c r="A1604" s="3">
        <v>1357229</v>
      </c>
      <c r="D1604">
        <f t="shared" si="78"/>
        <v>1.7873937326687739</v>
      </c>
      <c r="E1604">
        <f t="shared" si="80"/>
        <v>1604</v>
      </c>
      <c r="F1604" s="3">
        <v>9800877</v>
      </c>
      <c r="G1604">
        <f t="shared" si="79"/>
        <v>-0.97889378210767997</v>
      </c>
    </row>
    <row r="1605" spans="1:7">
      <c r="A1605" s="3">
        <v>100000</v>
      </c>
      <c r="D1605">
        <f t="shared" si="78"/>
        <v>1.7948809313754548</v>
      </c>
      <c r="E1605">
        <f t="shared" si="80"/>
        <v>1605</v>
      </c>
      <c r="F1605" s="3">
        <v>9856000</v>
      </c>
      <c r="G1605">
        <f t="shared" si="79"/>
        <v>-0.9764609081199046</v>
      </c>
    </row>
    <row r="1606" spans="1:7">
      <c r="A1606" s="3">
        <v>10000</v>
      </c>
      <c r="D1606">
        <f t="shared" si="78"/>
        <v>1.8024701214050487</v>
      </c>
      <c r="E1606">
        <f t="shared" si="80"/>
        <v>1606</v>
      </c>
      <c r="F1606" s="3">
        <v>9900000</v>
      </c>
      <c r="G1606">
        <f t="shared" si="79"/>
        <v>-0.97483337088893129</v>
      </c>
    </row>
    <row r="1607" spans="1:7">
      <c r="A1607" s="3">
        <v>10000</v>
      </c>
      <c r="D1607">
        <f t="shared" si="78"/>
        <v>1.8101645692049311</v>
      </c>
      <c r="E1607">
        <f t="shared" si="80"/>
        <v>1607</v>
      </c>
      <c r="F1607" s="3">
        <v>9900000</v>
      </c>
      <c r="G1607">
        <f t="shared" si="79"/>
        <v>-0.97528094378849017</v>
      </c>
    </row>
    <row r="1608" spans="1:7">
      <c r="A1608" s="3">
        <v>150000</v>
      </c>
      <c r="D1608">
        <f t="shared" si="78"/>
        <v>1.8179677041735671</v>
      </c>
      <c r="E1608">
        <f t="shared" si="80"/>
        <v>1608</v>
      </c>
      <c r="F1608" s="3">
        <v>9961842</v>
      </c>
      <c r="G1608">
        <f t="shared" si="79"/>
        <v>-0.97278550246047268</v>
      </c>
    </row>
    <row r="1609" spans="1:7">
      <c r="A1609" s="3">
        <v>4974112</v>
      </c>
      <c r="D1609">
        <f t="shared" si="78"/>
        <v>1.8258831298061515</v>
      </c>
      <c r="E1609">
        <f t="shared" si="80"/>
        <v>1609</v>
      </c>
      <c r="F1609" s="3">
        <v>9967084</v>
      </c>
      <c r="G1609">
        <f t="shared" si="79"/>
        <v>-0.97303838031102852</v>
      </c>
    </row>
    <row r="1610" spans="1:7">
      <c r="A1610" s="3">
        <v>1261087</v>
      </c>
      <c r="D1610">
        <f t="shared" si="78"/>
        <v>1.8339146358159142</v>
      </c>
      <c r="E1610">
        <f t="shared" si="80"/>
        <v>1610</v>
      </c>
      <c r="F1610" s="3">
        <v>9984927</v>
      </c>
      <c r="G1610">
        <f t="shared" si="79"/>
        <v>-0.97278591082299881</v>
      </c>
    </row>
    <row r="1611" spans="1:7">
      <c r="A1611" s="3">
        <v>4290220</v>
      </c>
      <c r="D1611">
        <f t="shared" si="78"/>
        <v>1.8420662113358568</v>
      </c>
      <c r="E1611">
        <f t="shared" si="80"/>
        <v>1611</v>
      </c>
      <c r="F1611" s="3">
        <v>10000000</v>
      </c>
      <c r="G1611">
        <f t="shared" si="79"/>
        <v>-0.97268402986096125</v>
      </c>
    </row>
    <row r="1612" spans="1:7">
      <c r="A1612" s="3">
        <v>5914021</v>
      </c>
      <c r="D1612">
        <f t="shared" si="78"/>
        <v>1.8503420593190549</v>
      </c>
      <c r="E1612">
        <f t="shared" si="80"/>
        <v>1612</v>
      </c>
      <c r="F1612" s="3">
        <v>10000000</v>
      </c>
      <c r="G1612">
        <f t="shared" si="79"/>
        <v>-0.9730708363086209</v>
      </c>
    </row>
    <row r="1613" spans="1:7">
      <c r="A1613" s="3">
        <v>300000</v>
      </c>
      <c r="D1613">
        <f t="shared" si="78"/>
        <v>1.8587466122710696</v>
      </c>
      <c r="E1613">
        <f t="shared" si="80"/>
        <v>1613</v>
      </c>
      <c r="F1613" s="3">
        <v>10000000</v>
      </c>
      <c r="G1613">
        <f t="shared" si="79"/>
        <v>-0.97367466555857973</v>
      </c>
    </row>
    <row r="1614" spans="1:7">
      <c r="A1614" s="3">
        <v>300000</v>
      </c>
      <c r="D1614">
        <f t="shared" si="78"/>
        <v>1.8672845494657413</v>
      </c>
      <c r="E1614">
        <f t="shared" si="80"/>
        <v>1614</v>
      </c>
      <c r="F1614" s="3">
        <v>10000000</v>
      </c>
      <c r="G1614">
        <f t="shared" si="79"/>
        <v>-0.97427849480853868</v>
      </c>
    </row>
    <row r="1615" spans="1:7">
      <c r="A1615" s="3">
        <v>4430000</v>
      </c>
      <c r="D1615">
        <f t="shared" si="78"/>
        <v>1.8759608158161483</v>
      </c>
      <c r="E1615">
        <f t="shared" si="80"/>
        <v>1615</v>
      </c>
      <c r="F1615" s="3">
        <v>10000000</v>
      </c>
      <c r="G1615">
        <f t="shared" si="79"/>
        <v>-0.97488232405849751</v>
      </c>
    </row>
    <row r="1616" spans="1:7">
      <c r="A1616" s="3">
        <v>7999978</v>
      </c>
      <c r="D1616">
        <f t="shared" si="78"/>
        <v>1.8847806425962215</v>
      </c>
      <c r="E1616">
        <f t="shared" si="80"/>
        <v>1616</v>
      </c>
      <c r="F1616" s="3">
        <v>10000000</v>
      </c>
      <c r="G1616">
        <f t="shared" si="79"/>
        <v>-0.97537514338750897</v>
      </c>
    </row>
    <row r="1617" spans="1:7">
      <c r="A1617" s="3">
        <v>20000</v>
      </c>
      <c r="D1617">
        <f t="shared" si="78"/>
        <v>1.8937495702360776</v>
      </c>
      <c r="E1617">
        <f t="shared" si="80"/>
        <v>1617</v>
      </c>
      <c r="F1617" s="3">
        <v>10000000</v>
      </c>
      <c r="G1617">
        <f t="shared" si="79"/>
        <v>-0.97587219107216283</v>
      </c>
    </row>
    <row r="1618" spans="1:7">
      <c r="A1618" s="3">
        <v>1200000</v>
      </c>
      <c r="D1618">
        <f t="shared" si="78"/>
        <v>1.9028734734462232</v>
      </c>
      <c r="E1618">
        <f t="shared" si="80"/>
        <v>1618</v>
      </c>
      <c r="F1618" s="3">
        <v>10000139</v>
      </c>
      <c r="G1618">
        <f t="shared" si="79"/>
        <v>-0.97641488497252082</v>
      </c>
    </row>
    <row r="1619" spans="1:7">
      <c r="A1619" s="3">
        <v>1663110</v>
      </c>
      <c r="D1619">
        <f t="shared" si="78"/>
        <v>1.9121585889633115</v>
      </c>
      <c r="E1619">
        <f t="shared" si="80"/>
        <v>1619</v>
      </c>
      <c r="F1619" s="3">
        <v>10119000</v>
      </c>
      <c r="G1619">
        <f t="shared" si="79"/>
        <v>-0.97121340375940113</v>
      </c>
    </row>
    <row r="1620" spans="1:7">
      <c r="A1620" s="3">
        <v>13568880</v>
      </c>
      <c r="D1620">
        <f t="shared" si="78"/>
        <v>1.9216115462540708</v>
      </c>
      <c r="E1620">
        <f t="shared" si="80"/>
        <v>1620</v>
      </c>
      <c r="F1620" s="3">
        <v>10300300</v>
      </c>
      <c r="G1620">
        <f t="shared" si="79"/>
        <v>-0.96361076761380393</v>
      </c>
    </row>
    <row r="1621" spans="1:7">
      <c r="A1621" s="3">
        <v>4110000</v>
      </c>
      <c r="D1621">
        <f t="shared" si="78"/>
        <v>1.9312394015656753</v>
      </c>
      <c r="E1621">
        <f t="shared" si="80"/>
        <v>1621</v>
      </c>
      <c r="F1621" s="3">
        <v>10355535</v>
      </c>
      <c r="G1621">
        <f t="shared" si="79"/>
        <v>-0.96173577140161504</v>
      </c>
    </row>
    <row r="1622" spans="1:7">
      <c r="A1622" s="3">
        <v>762476</v>
      </c>
      <c r="D1622">
        <f t="shared" si="78"/>
        <v>1.9410496757718754</v>
      </c>
      <c r="E1622">
        <f t="shared" si="80"/>
        <v>1622</v>
      </c>
      <c r="F1622" s="3">
        <v>10562800</v>
      </c>
      <c r="G1622">
        <f t="shared" si="79"/>
        <v>-0.9539029031446834</v>
      </c>
    </row>
    <row r="1623" spans="1:7">
      <c r="A1623" s="3">
        <v>100000</v>
      </c>
      <c r="D1623">
        <f t="shared" si="78"/>
        <v>1.9510503965363066</v>
      </c>
      <c r="E1623">
        <f t="shared" si="80"/>
        <v>1623</v>
      </c>
      <c r="F1623" s="3">
        <v>11013694</v>
      </c>
      <c r="G1623">
        <f t="shared" si="79"/>
        <v>-0.93816587525683115</v>
      </c>
    </row>
    <row r="1624" spans="1:7">
      <c r="A1624" s="3">
        <v>2600000</v>
      </c>
      <c r="D1624">
        <f t="shared" si="78"/>
        <v>1.9612501454002418</v>
      </c>
      <c r="E1624">
        <f t="shared" si="80"/>
        <v>1624</v>
      </c>
      <c r="F1624" s="3">
        <v>11437987</v>
      </c>
      <c r="G1624">
        <f t="shared" si="79"/>
        <v>-0.92563253102035448</v>
      </c>
    </row>
    <row r="1625" spans="1:7">
      <c r="A1625" s="3">
        <v>3086347</v>
      </c>
      <c r="D1625">
        <f t="shared" si="78"/>
        <v>1.971658110504344</v>
      </c>
      <c r="E1625">
        <f t="shared" si="80"/>
        <v>1625</v>
      </c>
      <c r="F1625" s="3">
        <v>11480000</v>
      </c>
      <c r="G1625">
        <f t="shared" si="79"/>
        <v>-0.92493896152480504</v>
      </c>
    </row>
    <row r="1626" spans="1:7">
      <c r="A1626" s="3">
        <v>156000</v>
      </c>
      <c r="D1626">
        <f t="shared" si="78"/>
        <v>1.9822841457765985</v>
      </c>
      <c r="E1626">
        <f t="shared" si="80"/>
        <v>1626</v>
      </c>
      <c r="F1626" s="3">
        <v>11521425</v>
      </c>
      <c r="G1626">
        <f t="shared" si="79"/>
        <v>-0.92434798198075696</v>
      </c>
    </row>
    <row r="1627" spans="1:7">
      <c r="A1627" s="3">
        <v>30000</v>
      </c>
      <c r="D1627">
        <f t="shared" si="78"/>
        <v>1.9931388375660157</v>
      </c>
      <c r="E1627">
        <f t="shared" si="80"/>
        <v>1627</v>
      </c>
      <c r="F1627" s="3">
        <v>11750000</v>
      </c>
      <c r="G1627">
        <f t="shared" si="79"/>
        <v>-0.91858893395767183</v>
      </c>
    </row>
    <row r="1628" spans="1:7">
      <c r="A1628" s="3">
        <v>750000</v>
      </c>
      <c r="D1628">
        <f t="shared" si="78"/>
        <v>2.0042335798798194</v>
      </c>
      <c r="E1628">
        <f t="shared" si="80"/>
        <v>1628</v>
      </c>
      <c r="F1628" s="3">
        <v>12000000</v>
      </c>
      <c r="G1628">
        <f t="shared" si="79"/>
        <v>-0.91282209179340701</v>
      </c>
    </row>
    <row r="1629" spans="1:7">
      <c r="A1629" s="3">
        <v>3600000</v>
      </c>
      <c r="D1629">
        <f t="shared" si="78"/>
        <v>2.0155806595981445</v>
      </c>
      <c r="E1629">
        <f t="shared" si="80"/>
        <v>1629</v>
      </c>
      <c r="F1629" s="3">
        <v>12000000</v>
      </c>
      <c r="G1629">
        <f t="shared" si="79"/>
        <v>-0.91331131534906063</v>
      </c>
    </row>
    <row r="1630" spans="1:7">
      <c r="A1630" s="3">
        <v>191950</v>
      </c>
      <c r="D1630">
        <f t="shared" si="78"/>
        <v>2.0271933533039377</v>
      </c>
      <c r="E1630">
        <f t="shared" si="80"/>
        <v>1630</v>
      </c>
      <c r="F1630" s="3">
        <v>12000000</v>
      </c>
      <c r="G1630">
        <f t="shared" si="79"/>
        <v>-0.91354332751602563</v>
      </c>
    </row>
    <row r="1631" spans="1:7">
      <c r="A1631" s="3">
        <v>132000</v>
      </c>
      <c r="D1631">
        <f t="shared" si="78"/>
        <v>2.0390860376892332</v>
      </c>
      <c r="E1631">
        <f t="shared" si="80"/>
        <v>1631</v>
      </c>
      <c r="F1631" s="3">
        <v>12207733</v>
      </c>
      <c r="G1631">
        <f t="shared" si="79"/>
        <v>-0.9094793752426118</v>
      </c>
    </row>
    <row r="1632" spans="1:7">
      <c r="A1632" s="3">
        <v>129150</v>
      </c>
      <c r="D1632">
        <f t="shared" si="78"/>
        <v>2.0512743158975568</v>
      </c>
      <c r="E1632">
        <f t="shared" si="80"/>
        <v>1632</v>
      </c>
      <c r="F1632" s="3">
        <v>12500000</v>
      </c>
      <c r="G1632">
        <f t="shared" si="79"/>
        <v>-0.90402949689008016</v>
      </c>
    </row>
    <row r="1633" spans="1:7">
      <c r="A1633" s="3">
        <v>85000</v>
      </c>
      <c r="D1633">
        <f t="shared" si="78"/>
        <v>2.0637751626565541</v>
      </c>
      <c r="E1633">
        <f t="shared" si="80"/>
        <v>1633</v>
      </c>
      <c r="F1633" s="3">
        <v>12567173</v>
      </c>
      <c r="G1633">
        <f t="shared" si="79"/>
        <v>-0.90332259791621816</v>
      </c>
    </row>
    <row r="1634" spans="1:7">
      <c r="A1634" s="3">
        <v>216000</v>
      </c>
      <c r="D1634">
        <f t="shared" si="78"/>
        <v>2.0766070916713573</v>
      </c>
      <c r="E1634">
        <f t="shared" si="80"/>
        <v>1634</v>
      </c>
      <c r="F1634" s="3">
        <v>12660353</v>
      </c>
      <c r="G1634">
        <f t="shared" si="79"/>
        <v>-0.90218187922820237</v>
      </c>
    </row>
    <row r="1635" spans="1:7">
      <c r="A1635" s="3">
        <v>179600</v>
      </c>
      <c r="D1635">
        <f t="shared" si="78"/>
        <v>2.0897903495231525</v>
      </c>
      <c r="E1635">
        <f t="shared" si="80"/>
        <v>1635</v>
      </c>
      <c r="F1635" s="3">
        <v>12704649</v>
      </c>
      <c r="G1635">
        <f t="shared" si="79"/>
        <v>-0.90195079445318727</v>
      </c>
    </row>
    <row r="1636" spans="1:7">
      <c r="A1636" s="3">
        <v>240000</v>
      </c>
      <c r="D1636">
        <f t="shared" si="78"/>
        <v>2.1033471412953699</v>
      </c>
      <c r="E1636">
        <f t="shared" si="80"/>
        <v>1636</v>
      </c>
      <c r="F1636" s="3">
        <v>13115049</v>
      </c>
      <c r="G1636">
        <f t="shared" si="79"/>
        <v>-0.89588775304319068</v>
      </c>
    </row>
    <row r="1637" spans="1:7">
      <c r="A1637" s="3">
        <v>54000</v>
      </c>
      <c r="D1637">
        <f t="shared" si="78"/>
        <v>2.1173018943950193</v>
      </c>
      <c r="E1637">
        <f t="shared" si="80"/>
        <v>1637</v>
      </c>
      <c r="F1637" s="3">
        <v>13568880</v>
      </c>
      <c r="G1637">
        <f t="shared" si="79"/>
        <v>-0.89034573433384789</v>
      </c>
    </row>
    <row r="1638" spans="1:7">
      <c r="A1638" s="3">
        <v>191600</v>
      </c>
      <c r="D1638">
        <f t="shared" si="78"/>
        <v>2.1316815686335264</v>
      </c>
      <c r="E1638">
        <f t="shared" si="80"/>
        <v>1638</v>
      </c>
      <c r="F1638" s="3">
        <v>13669000</v>
      </c>
      <c r="G1638">
        <f t="shared" si="79"/>
        <v>-0.88970073634089586</v>
      </c>
    </row>
    <row r="1639" spans="1:7">
      <c r="A1639" s="3">
        <v>213750</v>
      </c>
      <c r="D1639">
        <f t="shared" si="78"/>
        <v>2.1465160226965971</v>
      </c>
      <c r="E1639">
        <f t="shared" si="80"/>
        <v>1639</v>
      </c>
      <c r="F1639" s="3">
        <v>13675486</v>
      </c>
      <c r="G1639">
        <f t="shared" si="79"/>
        <v>-0.89016879722944342</v>
      </c>
    </row>
    <row r="1640" spans="1:7">
      <c r="A1640" s="3">
        <v>172000</v>
      </c>
      <c r="D1640">
        <f t="shared" si="78"/>
        <v>2.161838449826571</v>
      </c>
      <c r="E1640">
        <f t="shared" si="80"/>
        <v>1640</v>
      </c>
      <c r="F1640" s="3">
        <v>13763544</v>
      </c>
      <c r="G1640">
        <f t="shared" si="79"/>
        <v>-0.88971085212417256</v>
      </c>
    </row>
    <row r="1641" spans="1:7">
      <c r="A1641" s="3">
        <v>202500</v>
      </c>
      <c r="D1641">
        <f t="shared" si="78"/>
        <v>2.1776858990877139</v>
      </c>
      <c r="E1641">
        <f t="shared" si="80"/>
        <v>1641</v>
      </c>
      <c r="F1641" s="3">
        <v>14000000</v>
      </c>
      <c r="G1641">
        <f t="shared" si="79"/>
        <v>-0.88775177903095615</v>
      </c>
    </row>
    <row r="1642" spans="1:7">
      <c r="A1642" s="3">
        <v>139950</v>
      </c>
      <c r="D1642">
        <f t="shared" si="78"/>
        <v>2.1940999033021615</v>
      </c>
      <c r="E1642">
        <f t="shared" si="80"/>
        <v>1642</v>
      </c>
      <c r="F1642" s="3">
        <v>14130000</v>
      </c>
      <c r="G1642">
        <f t="shared" si="79"/>
        <v>-0.88702725037781371</v>
      </c>
    </row>
    <row r="1643" spans="1:7">
      <c r="A1643" s="3">
        <v>2250000</v>
      </c>
      <c r="D1643">
        <f t="shared" si="78"/>
        <v>2.2111272410853289</v>
      </c>
      <c r="E1643">
        <f t="shared" si="80"/>
        <v>1643</v>
      </c>
      <c r="F1643" s="3">
        <v>14518052</v>
      </c>
      <c r="G1643">
        <f t="shared" si="79"/>
        <v>-0.88421143758040577</v>
      </c>
    </row>
    <row r="1644" spans="1:7">
      <c r="A1644" s="3">
        <v>2950500</v>
      </c>
      <c r="D1644">
        <f t="shared" si="78"/>
        <v>2.2288208690335267</v>
      </c>
      <c r="E1644">
        <f t="shared" si="80"/>
        <v>1644</v>
      </c>
      <c r="F1644" s="3">
        <v>15000000</v>
      </c>
      <c r="G1644">
        <f t="shared" si="79"/>
        <v>-0.88135599681953303</v>
      </c>
    </row>
    <row r="1645" spans="1:7">
      <c r="A1645" s="3">
        <v>1800000</v>
      </c>
      <c r="D1645">
        <f t="shared" si="78"/>
        <v>2.2472410719925553</v>
      </c>
      <c r="E1645">
        <f t="shared" si="80"/>
        <v>1645</v>
      </c>
      <c r="F1645" s="3">
        <v>15206150</v>
      </c>
      <c r="G1645">
        <f t="shared" si="79"/>
        <v>-0.88066678099624263</v>
      </c>
    </row>
    <row r="1646" spans="1:7">
      <c r="A1646" s="3">
        <v>6300000</v>
      </c>
      <c r="D1646">
        <f t="shared" si="78"/>
        <v>2.2664568959155749</v>
      </c>
      <c r="E1646">
        <f t="shared" si="80"/>
        <v>1646</v>
      </c>
      <c r="F1646" s="3">
        <v>15860000</v>
      </c>
      <c r="G1646">
        <f t="shared" si="79"/>
        <v>-0.87805872928702255</v>
      </c>
    </row>
    <row r="1647" spans="1:7">
      <c r="A1647" s="3">
        <v>1194000</v>
      </c>
      <c r="D1647">
        <f t="shared" si="78"/>
        <v>2.2865479513109825</v>
      </c>
      <c r="E1647">
        <f t="shared" si="80"/>
        <v>1647</v>
      </c>
      <c r="F1647" s="3">
        <v>16294847</v>
      </c>
      <c r="G1647">
        <f t="shared" si="79"/>
        <v>-0.87702031283551118</v>
      </c>
    </row>
    <row r="1648" spans="1:7">
      <c r="A1648" s="3">
        <v>5499727</v>
      </c>
      <c r="D1648">
        <f t="shared" si="78"/>
        <v>2.3076067091136974</v>
      </c>
      <c r="E1648">
        <f t="shared" si="80"/>
        <v>1648</v>
      </c>
      <c r="F1648" s="3">
        <v>17250000</v>
      </c>
      <c r="G1648">
        <f t="shared" si="79"/>
        <v>-0.87516504203599299</v>
      </c>
    </row>
    <row r="1649" spans="1:7">
      <c r="A1649" s="3">
        <v>635003</v>
      </c>
      <c r="D1649">
        <f t="shared" si="78"/>
        <v>2.3297414604173454</v>
      </c>
      <c r="E1649">
        <f t="shared" si="80"/>
        <v>1649</v>
      </c>
      <c r="F1649" s="3">
        <v>18743505</v>
      </c>
      <c r="G1649">
        <f t="shared" si="79"/>
        <v>-0.87382076919174989</v>
      </c>
    </row>
    <row r="1650" spans="1:7">
      <c r="A1650" s="3">
        <v>35000</v>
      </c>
      <c r="D1650">
        <f t="shared" si="78"/>
        <v>2.3530801856813053</v>
      </c>
      <c r="E1650">
        <f t="shared" si="80"/>
        <v>1650</v>
      </c>
      <c r="F1650" s="3">
        <v>20000000</v>
      </c>
      <c r="G1650">
        <f t="shared" si="79"/>
        <v>-0.87368711245890263</v>
      </c>
    </row>
    <row r="1651" spans="1:7">
      <c r="A1651" s="3">
        <v>500000</v>
      </c>
      <c r="D1651">
        <f t="shared" si="78"/>
        <v>2.3777756924082598</v>
      </c>
      <c r="E1651">
        <f t="shared" si="80"/>
        <v>1651</v>
      </c>
      <c r="F1651" s="3">
        <v>20000000</v>
      </c>
      <c r="G1651">
        <f t="shared" si="79"/>
        <v>-0.87421678030519478</v>
      </c>
    </row>
    <row r="1652" spans="1:7">
      <c r="A1652" s="3">
        <v>7030400</v>
      </c>
      <c r="D1652">
        <f t="shared" si="78"/>
        <v>2.4040125578937701</v>
      </c>
      <c r="E1652">
        <f t="shared" si="80"/>
        <v>1652</v>
      </c>
      <c r="F1652" s="3">
        <v>21574274</v>
      </c>
      <c r="G1652">
        <f t="shared" si="79"/>
        <v>-0.87442075969173982</v>
      </c>
    </row>
    <row r="1653" spans="1:7">
      <c r="A1653" s="3">
        <v>2217000</v>
      </c>
      <c r="D1653">
        <f t="shared" si="78"/>
        <v>2.432016699636752</v>
      </c>
      <c r="E1653">
        <f t="shared" si="80"/>
        <v>1653</v>
      </c>
      <c r="F1653" s="3">
        <v>22262000</v>
      </c>
      <c r="G1653">
        <f t="shared" si="79"/>
        <v>-0.87487901803612322</v>
      </c>
    </row>
    <row r="1654" spans="1:7">
      <c r="A1654" s="3">
        <v>8959808</v>
      </c>
      <c r="D1654">
        <f t="shared" si="78"/>
        <v>2.4620688711304273</v>
      </c>
      <c r="E1654">
        <f t="shared" si="80"/>
        <v>1654</v>
      </c>
      <c r="F1654" s="3">
        <v>23239450</v>
      </c>
      <c r="G1654">
        <f t="shared" si="79"/>
        <v>-0.87484638149039573</v>
      </c>
    </row>
    <row r="1655" spans="1:7">
      <c r="A1655" s="3">
        <v>1116000</v>
      </c>
      <c r="D1655">
        <f t="shared" si="78"/>
        <v>2.4945241988747666</v>
      </c>
      <c r="E1655">
        <f t="shared" si="80"/>
        <v>1655</v>
      </c>
      <c r="F1655" s="3">
        <v>25000000</v>
      </c>
      <c r="G1655">
        <f t="shared" si="79"/>
        <v>-0.87531749471180609</v>
      </c>
    </row>
    <row r="1656" spans="1:7">
      <c r="A1656" s="3">
        <v>884417</v>
      </c>
      <c r="D1656">
        <f t="shared" si="78"/>
        <v>2.529841344674848</v>
      </c>
      <c r="E1656">
        <f t="shared" si="80"/>
        <v>1656</v>
      </c>
      <c r="F1656" s="3">
        <v>25085998</v>
      </c>
      <c r="G1656">
        <f t="shared" si="79"/>
        <v>-0.87551215499055723</v>
      </c>
    </row>
    <row r="1657" spans="1:7">
      <c r="A1657" s="3">
        <v>558000</v>
      </c>
      <c r="D1657">
        <f t="shared" si="78"/>
        <v>2.5686276430286537</v>
      </c>
      <c r="E1657">
        <f t="shared" si="80"/>
        <v>1657</v>
      </c>
      <c r="F1657" s="3">
        <v>25106639</v>
      </c>
      <c r="G1657">
        <f t="shared" si="79"/>
        <v>-0.87589238222494936</v>
      </c>
    </row>
    <row r="1658" spans="1:7">
      <c r="A1658" s="3">
        <v>4326400</v>
      </c>
      <c r="D1658">
        <f t="shared" si="78"/>
        <v>2.6117120822772177</v>
      </c>
      <c r="E1658">
        <f t="shared" si="80"/>
        <v>1658</v>
      </c>
      <c r="F1658" s="3">
        <v>25464998</v>
      </c>
      <c r="G1658">
        <f t="shared" si="79"/>
        <v>-0.87634492808631537</v>
      </c>
    </row>
    <row r="1659" spans="1:7">
      <c r="A1659" s="3">
        <v>15860000</v>
      </c>
      <c r="D1659">
        <f t="shared" si="78"/>
        <v>2.660269806669636</v>
      </c>
      <c r="E1659">
        <f t="shared" si="80"/>
        <v>1659</v>
      </c>
      <c r="F1659" s="3">
        <v>27640000</v>
      </c>
      <c r="G1659">
        <f t="shared" si="79"/>
        <v>-0.8768690093764856</v>
      </c>
    </row>
    <row r="1660" spans="1:7">
      <c r="A1660" s="3">
        <v>4500000</v>
      </c>
      <c r="D1660">
        <f t="shared" si="78"/>
        <v>2.7160493665872463</v>
      </c>
      <c r="E1660">
        <f t="shared" si="80"/>
        <v>1660</v>
      </c>
      <c r="F1660" s="3">
        <v>35000400</v>
      </c>
      <c r="G1660">
        <f t="shared" si="79"/>
        <v>-0.87739706263110506</v>
      </c>
    </row>
    <row r="1661" spans="1:7">
      <c r="A1661" s="3">
        <v>25464998</v>
      </c>
      <c r="D1661">
        <f t="shared" si="78"/>
        <v>2.7818257479417423</v>
      </c>
      <c r="E1661">
        <f t="shared" si="80"/>
        <v>1661</v>
      </c>
      <c r="F1661" s="3">
        <v>40000000</v>
      </c>
      <c r="G1661">
        <f t="shared" si="79"/>
        <v>-0.87792577416914441</v>
      </c>
    </row>
    <row r="1662" spans="1:7">
      <c r="A1662" s="3">
        <v>2750000</v>
      </c>
      <c r="D1662">
        <f t="shared" si="78"/>
        <v>2.8624192158787274</v>
      </c>
      <c r="E1662">
        <f t="shared" si="80"/>
        <v>1662</v>
      </c>
      <c r="F1662" s="3">
        <v>45012830</v>
      </c>
      <c r="G1662">
        <f t="shared" si="79"/>
        <v>-0.87775364817515567</v>
      </c>
    </row>
    <row r="1663" spans="1:7">
      <c r="A1663" s="3">
        <v>45012830</v>
      </c>
      <c r="D1663">
        <f t="shared" si="78"/>
        <v>2.9674303617294053</v>
      </c>
      <c r="E1663">
        <f t="shared" si="80"/>
        <v>1663</v>
      </c>
      <c r="F1663" s="3">
        <v>87333334</v>
      </c>
      <c r="G1663">
        <f t="shared" si="79"/>
        <v>-0.87823505293390958</v>
      </c>
    </row>
    <row r="1664" spans="1:7">
      <c r="A1664" s="3">
        <v>22263</v>
      </c>
      <c r="D1664">
        <f t="shared" si="78"/>
        <v>3.121094538958213</v>
      </c>
      <c r="E1664">
        <f t="shared" si="80"/>
        <v>1664</v>
      </c>
      <c r="F1664" s="3">
        <v>90000000</v>
      </c>
      <c r="G1664">
        <f t="shared" si="79"/>
        <v>-0.87869897927378704</v>
      </c>
    </row>
    <row r="1665" spans="1:7">
      <c r="A1665" s="3">
        <v>100000</v>
      </c>
      <c r="D1665">
        <f>NORMSINV((E1665-0.5)/C$12)</f>
        <v>3.4313430319711573</v>
      </c>
      <c r="E1665">
        <f t="shared" si="80"/>
        <v>1665</v>
      </c>
      <c r="F1665" s="3">
        <v>100000000</v>
      </c>
      <c r="G1665">
        <f>IF(ISERROR((2*E1665 -1)/C$12*(LN(NORMDIST(F1665,C$6,C$8,TRUE))+LN(1-NORMDIST(INDEX(F:F,C$12-E1665+1,,1),C$6,C$8,TRUE)))),"",(2*E1665 -1)/C$12*(LN(NORMDIST(F1665,C$6,C$8,TRUE))+LN(1-NORMDIST(INDEX(F:F,C$12-E1665+1,,1),C$6,C$8,TRUE))))</f>
        <v>-0.87900929462076149</v>
      </c>
    </row>
    <row r="1666" spans="1:7">
      <c r="A1666" s="3">
        <v>227352</v>
      </c>
    </row>
  </sheetData>
  <sortState ref="F1:F1665">
    <sortCondition ref="F1" customList="Sun,Mon,Tue,Wed,Thu,Fri,Sat"/>
  </sortState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4"/>
  <sheetViews>
    <sheetView zoomScale="181" zoomScaleNormal="181" zoomScalePageLayoutView="181" workbookViewId="0">
      <selection activeCell="H24" sqref="H24"/>
    </sheetView>
  </sheetViews>
  <sheetFormatPr baseColWidth="10" defaultRowHeight="15" x14ac:dyDescent="0"/>
  <cols>
    <col min="2" max="2" width="17.1640625" bestFit="1" customWidth="1"/>
    <col min="3" max="3" width="19" style="4" bestFit="1" customWidth="1"/>
  </cols>
  <sheetData>
    <row r="1" spans="1:10">
      <c r="A1" t="s">
        <v>260</v>
      </c>
      <c r="B1" t="s">
        <v>805</v>
      </c>
      <c r="C1" s="6" t="str">
        <f>IF(C2&gt;C5,"Non-Normal at 0.01",IF(C2&gt;C4,"Non-Normal at 0.05","Data is Normal"))</f>
        <v>Non-Normal at 0.01</v>
      </c>
      <c r="D1">
        <f t="shared" ref="D1:D64" si="0">NORMSINV((E1-0.5)/C$12)</f>
        <v>-3.4602543340345484</v>
      </c>
      <c r="E1">
        <v>1</v>
      </c>
      <c r="F1" s="3">
        <v>185</v>
      </c>
      <c r="G1" t="str">
        <f t="shared" ref="G1:G64" si="1">IF(ISERROR((2*E1 -1)/C$12*(LN(NORMDIST(F1,C$6,C$8,TRUE))+LN(1-NORMDIST(INDEX(F:F,C$12-E1+1,,1),C$6,C$8,TRUE)))),"",(2*E1 -1)/C$12*(LN(NORMDIST(F1,C$6,C$8,TRUE))+LN(1-NORMDIST(INDEX(F:F,C$12-E1+1,,1),C$6,C$8,TRUE))))</f>
        <v/>
      </c>
      <c r="I1" t="s">
        <v>824</v>
      </c>
    </row>
    <row r="2" spans="1:10">
      <c r="A2" s="3">
        <v>5100000</v>
      </c>
      <c r="B2" t="s">
        <v>806</v>
      </c>
      <c r="C2" s="4">
        <f>-C12-SUM(G:G)</f>
        <v>339.65441360513296</v>
      </c>
      <c r="D2">
        <f t="shared" si="0"/>
        <v>-3.1524624875016709</v>
      </c>
      <c r="E2">
        <f t="shared" ref="E2:E65" si="2">E1+1</f>
        <v>2</v>
      </c>
      <c r="F2" s="3">
        <v>300</v>
      </c>
      <c r="G2" t="str">
        <f t="shared" si="1"/>
        <v/>
      </c>
      <c r="I2">
        <f>C2*(1+0.75/C12+2.25/C12^2)</f>
        <v>339.7921109794521</v>
      </c>
    </row>
    <row r="3" spans="1:10">
      <c r="A3" s="3">
        <v>900900</v>
      </c>
      <c r="B3" s="5" t="s">
        <v>823</v>
      </c>
      <c r="C3" s="4">
        <f>IF(I2&lt;0.2,I6,IF(I2&lt;0.34,I5,IF(I2&lt;0.6,I4,IF(I2&lt;13,I3,0))))</f>
        <v>0</v>
      </c>
      <c r="D3">
        <f t="shared" si="0"/>
        <v>-3.0001657763554137</v>
      </c>
      <c r="E3">
        <f t="shared" si="2"/>
        <v>3</v>
      </c>
      <c r="F3" s="3">
        <v>350</v>
      </c>
      <c r="G3" t="str">
        <f t="shared" si="1"/>
        <v/>
      </c>
      <c r="I3">
        <f>EXP(1.2937-5.709*I2+0.0186*I2^2)</f>
        <v>5.5806405787774834E+90</v>
      </c>
    </row>
    <row r="4" spans="1:10">
      <c r="A4" s="3">
        <v>10300300</v>
      </c>
      <c r="B4" t="s">
        <v>807</v>
      </c>
      <c r="C4" s="4">
        <v>0.78700000000000003</v>
      </c>
      <c r="D4">
        <f t="shared" si="0"/>
        <v>-2.8961549806740154</v>
      </c>
      <c r="E4">
        <f t="shared" si="2"/>
        <v>4</v>
      </c>
      <c r="F4" s="3">
        <v>387</v>
      </c>
      <c r="G4" t="str">
        <f t="shared" si="1"/>
        <v/>
      </c>
      <c r="I4">
        <f>EXP(0.9177-4.279*I2-1.38*I2^2)</f>
        <v>0</v>
      </c>
    </row>
    <row r="5" spans="1:10">
      <c r="A5" s="3">
        <v>200000</v>
      </c>
      <c r="B5" t="s">
        <v>808</v>
      </c>
      <c r="C5" s="4">
        <v>1.0920000000000001</v>
      </c>
      <c r="D5">
        <f t="shared" si="0"/>
        <v>-2.8163687315765902</v>
      </c>
      <c r="E5">
        <f t="shared" si="2"/>
        <v>5</v>
      </c>
      <c r="F5" s="3">
        <v>600</v>
      </c>
      <c r="G5">
        <f t="shared" si="1"/>
        <v>-0.16380794458020154</v>
      </c>
      <c r="I5">
        <f>1-EXP(-8.318+42.796*I2-59.938*I2^2)</f>
        <v>1</v>
      </c>
    </row>
    <row r="6" spans="1:10">
      <c r="A6" s="3">
        <v>100000</v>
      </c>
      <c r="B6" t="s">
        <v>809</v>
      </c>
      <c r="C6" s="4">
        <f>AVERAGE(F:F)</f>
        <v>1827093.1241230436</v>
      </c>
      <c r="D6">
        <f t="shared" si="0"/>
        <v>-2.751278256297478</v>
      </c>
      <c r="E6">
        <f t="shared" si="2"/>
        <v>6</v>
      </c>
      <c r="F6" s="3">
        <v>609</v>
      </c>
      <c r="G6">
        <f t="shared" si="1"/>
        <v>-0.15620679767919995</v>
      </c>
      <c r="I6">
        <f>1-EXP(-13.436+101.14*I2-223.73*I2^2)</f>
        <v>1</v>
      </c>
    </row>
    <row r="7" spans="1:10">
      <c r="A7" s="3">
        <v>582637</v>
      </c>
      <c r="B7" t="s">
        <v>262</v>
      </c>
      <c r="C7" s="4">
        <f ca="1">MODE(OFFSET(F$2,0,0,COUNT(F:F),1))</f>
        <v>500000</v>
      </c>
      <c r="D7">
        <f t="shared" si="0"/>
        <v>-2.6961004679328227</v>
      </c>
      <c r="E7">
        <f t="shared" si="2"/>
        <v>7</v>
      </c>
      <c r="F7" s="3">
        <v>800</v>
      </c>
      <c r="G7">
        <f t="shared" si="1"/>
        <v>-0.12082888873463722</v>
      </c>
    </row>
    <row r="8" spans="1:10">
      <c r="A8" s="3">
        <v>306485</v>
      </c>
      <c r="B8" t="s">
        <v>810</v>
      </c>
      <c r="C8" s="4">
        <f>STDEV(F:F)</f>
        <v>4951881.6754721859</v>
      </c>
      <c r="D8">
        <f t="shared" si="0"/>
        <v>-2.6480823189314058</v>
      </c>
      <c r="E8">
        <f t="shared" si="2"/>
        <v>8</v>
      </c>
      <c r="F8" s="3">
        <v>901</v>
      </c>
      <c r="G8">
        <f t="shared" si="1"/>
        <v>-0.12100027192699608</v>
      </c>
    </row>
    <row r="9" spans="1:10">
      <c r="A9" s="3">
        <v>499730</v>
      </c>
      <c r="B9" t="s">
        <v>811</v>
      </c>
      <c r="C9" s="4">
        <f>VAR(F:F)</f>
        <v>24521132127877.223</v>
      </c>
      <c r="D9">
        <f t="shared" si="0"/>
        <v>-2.6054893739000358</v>
      </c>
      <c r="E9">
        <f t="shared" si="2"/>
        <v>9</v>
      </c>
      <c r="F9" s="3">
        <v>1362</v>
      </c>
      <c r="G9">
        <f t="shared" si="1"/>
        <v>-0.13385770614227022</v>
      </c>
    </row>
    <row r="10" spans="1:10">
      <c r="A10" s="3">
        <v>500000</v>
      </c>
      <c r="B10" t="s">
        <v>812</v>
      </c>
      <c r="C10" s="4">
        <f>SKEW(F:F)</f>
        <v>11.622818753997958</v>
      </c>
      <c r="D10">
        <f t="shared" si="0"/>
        <v>-2.5671561483210077</v>
      </c>
      <c r="E10">
        <f t="shared" si="2"/>
        <v>10</v>
      </c>
      <c r="F10" s="3">
        <v>1650</v>
      </c>
      <c r="G10">
        <f t="shared" si="1"/>
        <v>-0.14939579369139536</v>
      </c>
    </row>
    <row r="11" spans="1:10">
      <c r="A11" s="3">
        <v>313000</v>
      </c>
      <c r="B11" t="s">
        <v>813</v>
      </c>
      <c r="C11" s="4">
        <f>KURT(F:F)</f>
        <v>192.38717879145466</v>
      </c>
      <c r="D11">
        <f t="shared" si="0"/>
        <v>-2.5322605785168073</v>
      </c>
      <c r="E11">
        <f t="shared" si="2"/>
        <v>11</v>
      </c>
      <c r="F11" s="3">
        <v>1725</v>
      </c>
      <c r="G11">
        <f t="shared" si="1"/>
        <v>-0.16415992956686376</v>
      </c>
    </row>
    <row r="12" spans="1:10">
      <c r="A12" s="3">
        <v>500000</v>
      </c>
      <c r="B12" t="s">
        <v>814</v>
      </c>
      <c r="C12" s="4">
        <f>COUNT(F:F)</f>
        <v>1853</v>
      </c>
      <c r="D12">
        <f t="shared" si="0"/>
        <v>-2.5002004769720378</v>
      </c>
      <c r="E12">
        <f t="shared" si="2"/>
        <v>12</v>
      </c>
      <c r="F12" s="3">
        <v>1800</v>
      </c>
      <c r="G12">
        <f t="shared" si="1"/>
        <v>-0.15902584060304384</v>
      </c>
      <c r="I12" t="e">
        <f>NA()</f>
        <v>#N/A</v>
      </c>
    </row>
    <row r="13" spans="1:10">
      <c r="A13" s="3">
        <v>3998633</v>
      </c>
      <c r="D13">
        <f t="shared" si="0"/>
        <v>-2.4705211203292126</v>
      </c>
      <c r="E13">
        <f t="shared" si="2"/>
        <v>13</v>
      </c>
      <c r="F13" s="3">
        <v>1860</v>
      </c>
      <c r="G13">
        <f t="shared" si="1"/>
        <v>-0.16102729925130022</v>
      </c>
      <c r="H13">
        <v>1</v>
      </c>
      <c r="I13" t="e">
        <f>IF(C15-C14&gt;1.5*(C17-C15),C14,NA())</f>
        <v>#N/A</v>
      </c>
      <c r="J13">
        <v>1</v>
      </c>
    </row>
    <row r="14" spans="1:10">
      <c r="A14" s="3">
        <v>400000</v>
      </c>
      <c r="B14" t="s">
        <v>815</v>
      </c>
      <c r="C14" s="4">
        <f>MIN(F:F)</f>
        <v>185</v>
      </c>
      <c r="D14">
        <f t="shared" si="0"/>
        <v>-2.4428704685092315</v>
      </c>
      <c r="E14">
        <f t="shared" si="2"/>
        <v>14</v>
      </c>
      <c r="F14" s="3">
        <v>2000</v>
      </c>
      <c r="G14">
        <f t="shared" si="1"/>
        <v>-0.16524739747965306</v>
      </c>
      <c r="I14" s="4">
        <f>MIN(C15-C14,(C17-C15))</f>
        <v>189771</v>
      </c>
    </row>
    <row r="15" spans="1:10">
      <c r="A15" s="3">
        <v>25000</v>
      </c>
      <c r="B15" t="s">
        <v>816</v>
      </c>
      <c r="C15" s="4">
        <f>QUARTILE(F:F,1)</f>
        <v>189956</v>
      </c>
      <c r="D15">
        <f t="shared" si="0"/>
        <v>-2.4169702354381823</v>
      </c>
      <c r="E15">
        <f t="shared" si="2"/>
        <v>15</v>
      </c>
      <c r="F15" s="3">
        <v>2304</v>
      </c>
      <c r="G15">
        <f t="shared" si="1"/>
        <v>-0.16079994961545524</v>
      </c>
      <c r="I15">
        <v>189956</v>
      </c>
    </row>
    <row r="16" spans="1:10">
      <c r="A16" s="3">
        <v>12327</v>
      </c>
      <c r="B16" t="s">
        <v>261</v>
      </c>
      <c r="C16" s="4">
        <f>MEDIAN(F:F)</f>
        <v>500000</v>
      </c>
      <c r="D16">
        <f t="shared" si="0"/>
        <v>-2.3925965098303226</v>
      </c>
      <c r="E16">
        <f t="shared" si="2"/>
        <v>16</v>
      </c>
      <c r="F16" s="3">
        <v>2348</v>
      </c>
      <c r="G16">
        <f t="shared" si="1"/>
        <v>-0.16811888592636923</v>
      </c>
      <c r="I16">
        <v>310044</v>
      </c>
    </row>
    <row r="17" spans="1:11">
      <c r="A17" s="3">
        <v>791000</v>
      </c>
      <c r="B17" t="s">
        <v>817</v>
      </c>
      <c r="C17" s="4">
        <f>QUARTILE(F:F,3)</f>
        <v>1659340</v>
      </c>
      <c r="D17">
        <f t="shared" si="0"/>
        <v>-2.3695663694895868</v>
      </c>
      <c r="E17">
        <f t="shared" si="2"/>
        <v>17</v>
      </c>
      <c r="F17" s="3">
        <v>2800</v>
      </c>
      <c r="G17">
        <f t="shared" si="1"/>
        <v>-0.17896356483755155</v>
      </c>
      <c r="I17">
        <v>1159340</v>
      </c>
    </row>
    <row r="18" spans="1:11">
      <c r="A18" s="3">
        <v>200000</v>
      </c>
      <c r="B18" t="s">
        <v>818</v>
      </c>
      <c r="C18" s="4">
        <f>MAX(F:F)</f>
        <v>100000000</v>
      </c>
      <c r="D18">
        <f t="shared" si="0"/>
        <v>-2.3477283896994483</v>
      </c>
      <c r="E18">
        <f t="shared" si="2"/>
        <v>18</v>
      </c>
      <c r="F18" s="3">
        <v>2884</v>
      </c>
      <c r="G18">
        <f t="shared" si="1"/>
        <v>-0.17163521100680709</v>
      </c>
      <c r="I18" s="4">
        <f>MIN(C18-C17,(C17-C15))</f>
        <v>1469384</v>
      </c>
    </row>
    <row r="19" spans="1:11">
      <c r="A19" s="3">
        <v>100000</v>
      </c>
      <c r="D19">
        <f t="shared" si="0"/>
        <v>-2.3269557581393063</v>
      </c>
      <c r="E19">
        <f t="shared" si="2"/>
        <v>19</v>
      </c>
      <c r="F19" s="3">
        <v>3000</v>
      </c>
      <c r="G19">
        <f t="shared" si="1"/>
        <v>-0.16017837897135748</v>
      </c>
      <c r="H19">
        <v>1</v>
      </c>
      <c r="I19">
        <f>IF(C18-C17&gt;1.5*(C17-C16),C18,NA())</f>
        <v>100000000</v>
      </c>
      <c r="J19">
        <v>1</v>
      </c>
    </row>
    <row r="20" spans="1:11">
      <c r="A20" s="3">
        <v>20000</v>
      </c>
      <c r="B20" t="s">
        <v>819</v>
      </c>
      <c r="C20" s="4">
        <f>TINV((1-B22),C12-1)*C8/SQRT(C12)</f>
        <v>225613.22863346309</v>
      </c>
      <c r="D20">
        <f t="shared" si="0"/>
        <v>-2.3071411802326716</v>
      </c>
      <c r="E20">
        <f t="shared" si="2"/>
        <v>20</v>
      </c>
      <c r="F20" s="3">
        <v>3147</v>
      </c>
      <c r="G20">
        <f t="shared" si="1"/>
        <v>-0.1554391286906133</v>
      </c>
      <c r="I20" t="e">
        <f>NA()</f>
        <v>#N/A</v>
      </c>
    </row>
    <row r="21" spans="1:11">
      <c r="A21" s="3">
        <v>10000</v>
      </c>
      <c r="B21" t="s">
        <v>820</v>
      </c>
      <c r="C21" s="4">
        <f>C$6-C20</f>
        <v>1601479.8954895805</v>
      </c>
      <c r="D21">
        <f t="shared" si="0"/>
        <v>-2.2881930425961712</v>
      </c>
      <c r="E21">
        <f t="shared" si="2"/>
        <v>21</v>
      </c>
      <c r="F21" s="3">
        <v>5000</v>
      </c>
      <c r="G21">
        <f t="shared" si="1"/>
        <v>-0.15724288082055915</v>
      </c>
      <c r="H21" t="str">
        <f>$B$6</f>
        <v>Mean</v>
      </c>
      <c r="I21" s="4"/>
      <c r="J21">
        <v>2</v>
      </c>
    </row>
    <row r="22" spans="1:11">
      <c r="A22" s="3">
        <v>27500</v>
      </c>
      <c r="B22">
        <v>0.95</v>
      </c>
      <c r="C22" s="4">
        <f>C$6+C20</f>
        <v>2052706.3527565068</v>
      </c>
      <c r="D22">
        <f t="shared" si="0"/>
        <v>-2.2700324784727992</v>
      </c>
      <c r="E22">
        <f t="shared" si="2"/>
        <v>22</v>
      </c>
      <c r="F22" s="3">
        <v>5000</v>
      </c>
      <c r="G22">
        <f t="shared" si="1"/>
        <v>-0.15551194893092571</v>
      </c>
      <c r="I22" s="4">
        <f>$C$21</f>
        <v>1601479.8954895805</v>
      </c>
      <c r="J22">
        <v>2</v>
      </c>
    </row>
    <row r="23" spans="1:11">
      <c r="A23" s="3">
        <v>21080</v>
      </c>
      <c r="D23">
        <f t="shared" si="0"/>
        <v>-2.2525910915192626</v>
      </c>
      <c r="E23">
        <f t="shared" si="2"/>
        <v>23</v>
      </c>
      <c r="F23" s="3">
        <v>5000</v>
      </c>
      <c r="G23">
        <f t="shared" si="1"/>
        <v>-0.15972388093221457</v>
      </c>
      <c r="I23" s="4">
        <f>$C$22</f>
        <v>2052706.3527565068</v>
      </c>
      <c r="J23">
        <v>2</v>
      </c>
    </row>
    <row r="24" spans="1:11">
      <c r="A24" s="3">
        <v>468433</v>
      </c>
      <c r="B24" t="s">
        <v>821</v>
      </c>
      <c r="C24" s="4">
        <f>SQRT((C12-1)*C9/CHIINV((1-B22)/2,C12-1))</f>
        <v>4797431.7137362249</v>
      </c>
      <c r="D24">
        <f t="shared" si="0"/>
        <v>-2.2358091679043834</v>
      </c>
      <c r="E24">
        <f t="shared" si="2"/>
        <v>24</v>
      </c>
      <c r="F24" s="3">
        <v>5000</v>
      </c>
      <c r="G24">
        <f t="shared" si="1"/>
        <v>-0.15960298154860236</v>
      </c>
      <c r="H24" t="str">
        <f>$B$16</f>
        <v>Median</v>
      </c>
      <c r="I24" s="4">
        <f>$C$16</f>
        <v>500000</v>
      </c>
      <c r="J24">
        <v>1</v>
      </c>
    </row>
    <row r="25" spans="1:11">
      <c r="A25" s="3">
        <v>1068280</v>
      </c>
      <c r="C25" s="4">
        <f>SQRT((C12-1)*C9/CHIINV(1-(1-B22)/2,C12-1))</f>
        <v>5116682.1615003496</v>
      </c>
      <c r="D25">
        <f t="shared" si="0"/>
        <v>-2.2196342558824251</v>
      </c>
      <c r="E25">
        <f t="shared" si="2"/>
        <v>25</v>
      </c>
      <c r="F25" s="3">
        <v>5333</v>
      </c>
      <c r="G25">
        <f t="shared" si="1"/>
        <v>-0.16049858978488796</v>
      </c>
      <c r="I25" s="4">
        <f>$C$27</f>
        <v>500000</v>
      </c>
      <c r="J25">
        <v>1</v>
      </c>
    </row>
    <row r="26" spans="1:11">
      <c r="A26" s="3">
        <v>200000</v>
      </c>
      <c r="D26">
        <f t="shared" si="0"/>
        <v>-2.2040200255656748</v>
      </c>
      <c r="E26">
        <f t="shared" si="2"/>
        <v>26</v>
      </c>
      <c r="F26" s="3">
        <v>6000</v>
      </c>
      <c r="G26">
        <f t="shared" si="1"/>
        <v>-0.16502493709304294</v>
      </c>
      <c r="I26" s="4">
        <f>$C$28</f>
        <v>550000</v>
      </c>
      <c r="J26">
        <v>1</v>
      </c>
    </row>
    <row r="27" spans="1:11">
      <c r="A27" s="3">
        <v>115000</v>
      </c>
      <c r="B27" t="s">
        <v>822</v>
      </c>
      <c r="C27" s="4">
        <f>INDEX(F:F,CRITBINOM(C12,0.5,(1-B22)/2))</f>
        <v>500000</v>
      </c>
      <c r="D27">
        <f t="shared" si="0"/>
        <v>-2.1889253449225241</v>
      </c>
      <c r="E27">
        <f t="shared" si="2"/>
        <v>27</v>
      </c>
      <c r="F27" s="3">
        <v>7500</v>
      </c>
      <c r="G27">
        <f t="shared" si="1"/>
        <v>-0.16771373232160497</v>
      </c>
    </row>
    <row r="28" spans="1:11">
      <c r="A28" s="3">
        <v>500000</v>
      </c>
      <c r="C28" s="4">
        <f>INDEX(F:F,CRITBINOM(C12,0.5,(1-(1-B22)/2)))</f>
        <v>550000</v>
      </c>
      <c r="D28">
        <f t="shared" si="0"/>
        <v>-2.1743135244717537</v>
      </c>
      <c r="E28">
        <f t="shared" si="2"/>
        <v>28</v>
      </c>
      <c r="F28" s="3">
        <v>7500</v>
      </c>
      <c r="G28">
        <f t="shared" si="1"/>
        <v>-0.17259985715368781</v>
      </c>
    </row>
    <row r="29" spans="1:11">
      <c r="A29" s="3">
        <v>517860</v>
      </c>
      <c r="D29">
        <f t="shared" si="0"/>
        <v>-2.1601516949225452</v>
      </c>
      <c r="E29">
        <f t="shared" si="2"/>
        <v>29</v>
      </c>
      <c r="F29" s="3">
        <v>7629</v>
      </c>
      <c r="G29">
        <f t="shared" si="1"/>
        <v>-0.17876559912283052</v>
      </c>
    </row>
    <row r="30" spans="1:11">
      <c r="A30" s="3">
        <v>200000</v>
      </c>
      <c r="D30">
        <f t="shared" si="0"/>
        <v>-2.1464102905624269</v>
      </c>
      <c r="E30">
        <f t="shared" si="2"/>
        <v>30</v>
      </c>
      <c r="F30" s="3">
        <v>8000</v>
      </c>
      <c r="G30">
        <f t="shared" si="1"/>
        <v>-0.18328782271898358</v>
      </c>
    </row>
    <row r="31" spans="1:11">
      <c r="A31" s="3">
        <v>281800</v>
      </c>
      <c r="D31">
        <f t="shared" si="0"/>
        <v>-2.1330626174841281</v>
      </c>
      <c r="E31">
        <f t="shared" si="2"/>
        <v>31</v>
      </c>
      <c r="F31" s="3">
        <v>9950</v>
      </c>
      <c r="G31">
        <f t="shared" si="1"/>
        <v>-0.18144907168371646</v>
      </c>
      <c r="H31">
        <v>185</v>
      </c>
      <c r="I31">
        <f>COUNTIF($A$2:$A$1854,"&lt;="&amp;H31)</f>
        <v>1</v>
      </c>
      <c r="J31">
        <f t="shared" ref="J31:J74" si="3">IF(2380948&lt;&gt;0,K$31/K$32*NORMDIST(H31-2380948/2,AVERAGE($A$2:$A$1854),STDEV($A$2:$A$1854),FALSE),I31)</f>
        <v>1250.3190486238973</v>
      </c>
      <c r="K31">
        <f>MAX($I$31:$I$74)</f>
        <v>1493</v>
      </c>
    </row>
    <row r="32" spans="1:11">
      <c r="A32" s="3">
        <v>1112000</v>
      </c>
      <c r="D32">
        <f t="shared" si="0"/>
        <v>-2.1200844904201719</v>
      </c>
      <c r="E32">
        <f t="shared" si="2"/>
        <v>32</v>
      </c>
      <c r="F32" s="3">
        <v>9999</v>
      </c>
      <c r="G32">
        <f t="shared" si="1"/>
        <v>-0.18011199344496664</v>
      </c>
      <c r="H32">
        <f t="shared" ref="H32:H74" si="4">H31 + 2380948</f>
        <v>2381133</v>
      </c>
      <c r="I32">
        <f t="shared" ref="I32:I74" si="5">COUNTIF($A$2:$A$1854,"&lt;="&amp;H32)-COUNTIF($A$2:$A$1854,"&lt;="&amp;H31)</f>
        <v>1493</v>
      </c>
      <c r="J32">
        <f t="shared" si="3"/>
        <v>1493</v>
      </c>
      <c r="K32">
        <v>7.9901125181053384E-8</v>
      </c>
    </row>
    <row r="33" spans="1:10">
      <c r="A33" s="3">
        <v>1249040</v>
      </c>
      <c r="D33">
        <f t="shared" si="0"/>
        <v>-2.1074539254714666</v>
      </c>
      <c r="E33">
        <f t="shared" si="2"/>
        <v>33</v>
      </c>
      <c r="F33" s="3">
        <v>10000</v>
      </c>
      <c r="G33">
        <f t="shared" si="1"/>
        <v>-0.18503140643609006</v>
      </c>
      <c r="H33">
        <f t="shared" si="4"/>
        <v>4762081</v>
      </c>
      <c r="I33">
        <f t="shared" si="5"/>
        <v>186</v>
      </c>
      <c r="J33">
        <f t="shared" si="3"/>
        <v>1414.8046501251486</v>
      </c>
    </row>
    <row r="34" spans="1:10">
      <c r="A34" s="3">
        <v>7629</v>
      </c>
      <c r="D34">
        <f t="shared" si="0"/>
        <v>-2.0951508786874045</v>
      </c>
      <c r="E34">
        <f t="shared" si="2"/>
        <v>34</v>
      </c>
      <c r="F34" s="3">
        <v>10000</v>
      </c>
      <c r="G34">
        <f t="shared" si="1"/>
        <v>-0.18900192636888571</v>
      </c>
      <c r="H34">
        <f t="shared" si="4"/>
        <v>7143029</v>
      </c>
      <c r="I34">
        <f t="shared" si="5"/>
        <v>76</v>
      </c>
      <c r="J34">
        <f t="shared" si="3"/>
        <v>1063.9736199392162</v>
      </c>
    </row>
    <row r="35" spans="1:10">
      <c r="A35" s="3">
        <v>342576</v>
      </c>
      <c r="D35">
        <f t="shared" si="0"/>
        <v>-2.0831570225026734</v>
      </c>
      <c r="E35">
        <f t="shared" si="2"/>
        <v>35</v>
      </c>
      <c r="F35" s="3">
        <v>10000</v>
      </c>
      <c r="G35">
        <f t="shared" si="1"/>
        <v>-0.19337209985230377</v>
      </c>
      <c r="H35">
        <f t="shared" si="4"/>
        <v>9523977</v>
      </c>
      <c r="I35">
        <f t="shared" si="5"/>
        <v>30</v>
      </c>
      <c r="J35">
        <f t="shared" si="3"/>
        <v>634.98424918832302</v>
      </c>
    </row>
    <row r="36" spans="1:10">
      <c r="A36" s="3">
        <v>10000</v>
      </c>
      <c r="D36">
        <f t="shared" si="0"/>
        <v>-2.0714555536193973</v>
      </c>
      <c r="E36">
        <f t="shared" si="2"/>
        <v>36</v>
      </c>
      <c r="F36" s="3">
        <v>10000</v>
      </c>
      <c r="G36">
        <f t="shared" si="1"/>
        <v>-0.19335705322126207</v>
      </c>
      <c r="H36">
        <f t="shared" si="4"/>
        <v>11904925</v>
      </c>
      <c r="I36">
        <f t="shared" si="5"/>
        <v>28</v>
      </c>
      <c r="J36">
        <f t="shared" si="3"/>
        <v>300.74108073020841</v>
      </c>
    </row>
    <row r="37" spans="1:10">
      <c r="A37" s="3">
        <v>450000</v>
      </c>
      <c r="D37">
        <f t="shared" si="0"/>
        <v>-2.0600310271575988</v>
      </c>
      <c r="E37">
        <f t="shared" si="2"/>
        <v>37</v>
      </c>
      <c r="F37" s="3">
        <v>10000</v>
      </c>
      <c r="G37">
        <f t="shared" si="1"/>
        <v>-0.19477107641634564</v>
      </c>
      <c r="H37">
        <f t="shared" si="4"/>
        <v>14285873</v>
      </c>
      <c r="I37">
        <f t="shared" si="5"/>
        <v>15</v>
      </c>
      <c r="J37">
        <f t="shared" si="3"/>
        <v>113.03690822068671</v>
      </c>
    </row>
    <row r="38" spans="1:10">
      <c r="A38" s="3">
        <v>1163695</v>
      </c>
      <c r="D38">
        <f t="shared" si="0"/>
        <v>-2.0488692128666637</v>
      </c>
      <c r="E38">
        <f t="shared" si="2"/>
        <v>38</v>
      </c>
      <c r="F38" s="3">
        <v>10000</v>
      </c>
      <c r="G38">
        <f t="shared" si="1"/>
        <v>-0.20010727029076605</v>
      </c>
      <c r="H38">
        <f t="shared" si="4"/>
        <v>16666821</v>
      </c>
      <c r="I38">
        <f t="shared" si="5"/>
        <v>5</v>
      </c>
      <c r="J38">
        <f t="shared" si="3"/>
        <v>33.716733650094078</v>
      </c>
    </row>
    <row r="39" spans="1:10">
      <c r="A39" s="3">
        <v>249445</v>
      </c>
      <c r="D39">
        <f t="shared" si="0"/>
        <v>-2.0379569699577056</v>
      </c>
      <c r="E39">
        <f t="shared" si="2"/>
        <v>39</v>
      </c>
      <c r="F39" s="3">
        <v>10000</v>
      </c>
      <c r="G39">
        <f t="shared" si="1"/>
        <v>-0.2054434641651865</v>
      </c>
      <c r="H39">
        <f t="shared" si="4"/>
        <v>19047769</v>
      </c>
      <c r="I39">
        <f t="shared" si="5"/>
        <v>2</v>
      </c>
      <c r="J39">
        <f t="shared" si="3"/>
        <v>7.9812043573027083</v>
      </c>
    </row>
    <row r="40" spans="1:10">
      <c r="A40" s="3">
        <v>21000</v>
      </c>
      <c r="D40">
        <f t="shared" si="0"/>
        <v>-2.0272821377279633</v>
      </c>
      <c r="E40">
        <f t="shared" si="2"/>
        <v>40</v>
      </c>
      <c r="F40" s="3">
        <v>10000</v>
      </c>
      <c r="G40">
        <f t="shared" si="1"/>
        <v>-0.20561600656723594</v>
      </c>
      <c r="H40">
        <f t="shared" si="4"/>
        <v>21428717</v>
      </c>
      <c r="I40">
        <f t="shared" si="5"/>
        <v>3</v>
      </c>
      <c r="J40">
        <f t="shared" si="3"/>
        <v>1.4993018525546988</v>
      </c>
    </row>
    <row r="41" spans="1:10">
      <c r="A41" s="3">
        <v>300000</v>
      </c>
      <c r="D41">
        <f t="shared" si="0"/>
        <v>-2.0168334396382672</v>
      </c>
      <c r="E41">
        <f t="shared" si="2"/>
        <v>41</v>
      </c>
      <c r="F41" s="3">
        <v>10000</v>
      </c>
      <c r="G41">
        <f t="shared" si="1"/>
        <v>-0.20606721669036937</v>
      </c>
      <c r="H41">
        <f t="shared" si="4"/>
        <v>23809665</v>
      </c>
      <c r="I41">
        <f t="shared" si="5"/>
        <v>3</v>
      </c>
      <c r="J41">
        <f t="shared" si="3"/>
        <v>0.2235153918118517</v>
      </c>
    </row>
    <row r="42" spans="1:10">
      <c r="A42" s="3">
        <v>399827</v>
      </c>
      <c r="D42">
        <f t="shared" si="0"/>
        <v>-2.0066003988998888</v>
      </c>
      <c r="E42">
        <f t="shared" si="2"/>
        <v>42</v>
      </c>
      <c r="F42" s="3">
        <v>10000</v>
      </c>
      <c r="G42">
        <f t="shared" si="1"/>
        <v>-0.2102814297642859</v>
      </c>
      <c r="H42">
        <f t="shared" si="4"/>
        <v>26190613</v>
      </c>
      <c r="I42">
        <f t="shared" si="5"/>
        <v>4</v>
      </c>
      <c r="J42">
        <f t="shared" si="3"/>
        <v>2.6443778050137749E-2</v>
      </c>
    </row>
    <row r="43" spans="1:10">
      <c r="A43" s="3">
        <v>2694891</v>
      </c>
      <c r="D43">
        <f t="shared" si="0"/>
        <v>-1.9965732639476048</v>
      </c>
      <c r="E43">
        <f t="shared" si="2"/>
        <v>43</v>
      </c>
      <c r="F43" s="3">
        <v>10000</v>
      </c>
      <c r="G43">
        <f t="shared" si="1"/>
        <v>-0.2144437200657503</v>
      </c>
      <c r="H43">
        <f t="shared" si="4"/>
        <v>28571561</v>
      </c>
      <c r="I43">
        <f t="shared" si="5"/>
        <v>1</v>
      </c>
      <c r="J43">
        <f t="shared" si="3"/>
        <v>2.4827745358047743E-3</v>
      </c>
    </row>
    <row r="44" spans="1:10">
      <c r="A44" s="3">
        <v>80426</v>
      </c>
      <c r="D44">
        <f t="shared" si="0"/>
        <v>-1.9867429424373031</v>
      </c>
      <c r="E44">
        <f t="shared" si="2"/>
        <v>44</v>
      </c>
      <c r="F44" s="3">
        <v>10000</v>
      </c>
      <c r="G44">
        <f t="shared" si="1"/>
        <v>-0.21030428137626597</v>
      </c>
      <c r="H44">
        <f t="shared" si="4"/>
        <v>30952509</v>
      </c>
      <c r="I44">
        <f t="shared" si="5"/>
        <v>0</v>
      </c>
      <c r="J44">
        <f t="shared" si="3"/>
        <v>1.849902214998473E-4</v>
      </c>
    </row>
    <row r="45" spans="1:10">
      <c r="A45" s="3">
        <v>75000</v>
      </c>
      <c r="D45">
        <f t="shared" si="0"/>
        <v>-1.9771009426207673</v>
      </c>
      <c r="E45">
        <f t="shared" si="2"/>
        <v>45</v>
      </c>
      <c r="F45" s="3">
        <v>10000</v>
      </c>
      <c r="G45">
        <f t="shared" si="1"/>
        <v>-0.20549219748050604</v>
      </c>
      <c r="H45">
        <f t="shared" si="4"/>
        <v>33333457</v>
      </c>
      <c r="I45">
        <f t="shared" si="5"/>
        <v>0</v>
      </c>
      <c r="J45">
        <f t="shared" si="3"/>
        <v>1.093850508829645E-5</v>
      </c>
    </row>
    <row r="46" spans="1:10">
      <c r="A46" s="3">
        <v>80000</v>
      </c>
      <c r="D46">
        <f t="shared" si="0"/>
        <v>-1.9676393211268648</v>
      </c>
      <c r="E46">
        <f t="shared" si="2"/>
        <v>46</v>
      </c>
      <c r="F46" s="3">
        <v>10000</v>
      </c>
      <c r="G46">
        <f t="shared" si="1"/>
        <v>-0.20569508537178938</v>
      </c>
      <c r="H46">
        <f t="shared" si="4"/>
        <v>35714405</v>
      </c>
      <c r="I46">
        <f t="shared" si="5"/>
        <v>1</v>
      </c>
      <c r="J46">
        <f t="shared" si="3"/>
        <v>5.1329246000535811E-7</v>
      </c>
    </row>
    <row r="47" spans="1:10">
      <c r="A47" s="3">
        <v>298176</v>
      </c>
      <c r="D47">
        <f t="shared" si="0"/>
        <v>-1.9583506363245096</v>
      </c>
      <c r="E47">
        <f t="shared" si="2"/>
        <v>47</v>
      </c>
      <c r="F47" s="3">
        <v>10000</v>
      </c>
      <c r="G47">
        <f t="shared" si="1"/>
        <v>-0.209026331939237</v>
      </c>
      <c r="H47">
        <f t="shared" si="4"/>
        <v>38095353</v>
      </c>
      <c r="I47">
        <f t="shared" si="5"/>
        <v>0</v>
      </c>
      <c r="J47">
        <f t="shared" si="3"/>
        <v>1.911478894622548E-8</v>
      </c>
    </row>
    <row r="48" spans="1:10">
      <c r="A48" s="3">
        <v>4200000</v>
      </c>
      <c r="D48">
        <f t="shared" si="0"/>
        <v>-1.9492279065642393</v>
      </c>
      <c r="E48">
        <f t="shared" si="2"/>
        <v>48</v>
      </c>
      <c r="F48" s="3">
        <v>10000</v>
      </c>
      <c r="G48">
        <f t="shared" si="1"/>
        <v>-0.20957196436457895</v>
      </c>
      <c r="H48">
        <f t="shared" si="4"/>
        <v>40476301</v>
      </c>
      <c r="I48">
        <f t="shared" si="5"/>
        <v>1</v>
      </c>
      <c r="J48">
        <f t="shared" si="3"/>
        <v>5.6490034557220464E-10</v>
      </c>
    </row>
    <row r="49" spans="1:10">
      <c r="A49" s="3">
        <v>8000000</v>
      </c>
      <c r="D49">
        <f t="shared" si="0"/>
        <v>-1.9402645726966934</v>
      </c>
      <c r="E49">
        <f t="shared" si="2"/>
        <v>49</v>
      </c>
      <c r="F49" s="3">
        <v>10000</v>
      </c>
      <c r="G49">
        <f t="shared" si="1"/>
        <v>-0.21137306720683391</v>
      </c>
      <c r="H49">
        <f t="shared" si="4"/>
        <v>42857249</v>
      </c>
      <c r="I49">
        <f t="shared" si="5"/>
        <v>0</v>
      </c>
      <c r="J49">
        <f t="shared" si="3"/>
        <v>1.324865785030976E-11</v>
      </c>
    </row>
    <row r="50" spans="1:10">
      <c r="A50" s="3">
        <v>623035</v>
      </c>
      <c r="D50">
        <f t="shared" si="0"/>
        <v>-1.931454464351295</v>
      </c>
      <c r="E50">
        <f t="shared" si="2"/>
        <v>50</v>
      </c>
      <c r="F50" s="3">
        <v>10000</v>
      </c>
      <c r="G50">
        <f t="shared" si="1"/>
        <v>-0.21572817405504055</v>
      </c>
      <c r="H50">
        <f t="shared" si="4"/>
        <v>45238197</v>
      </c>
      <c r="I50">
        <f t="shared" si="5"/>
        <v>1</v>
      </c>
      <c r="J50">
        <f t="shared" si="3"/>
        <v>2.4658669475961082E-13</v>
      </c>
    </row>
    <row r="51" spans="1:10">
      <c r="A51" s="3">
        <v>201600</v>
      </c>
      <c r="D51">
        <f t="shared" si="0"/>
        <v>-1.9227917695299641</v>
      </c>
      <c r="E51">
        <f t="shared" si="2"/>
        <v>51</v>
      </c>
      <c r="F51" s="3">
        <v>10000</v>
      </c>
      <c r="G51">
        <f t="shared" si="1"/>
        <v>-0.22008631898544539</v>
      </c>
      <c r="H51">
        <f t="shared" si="4"/>
        <v>47619145</v>
      </c>
      <c r="I51">
        <f t="shared" si="5"/>
        <v>0</v>
      </c>
      <c r="J51">
        <f t="shared" si="3"/>
        <v>3.6422110288065224E-15</v>
      </c>
    </row>
    <row r="52" spans="1:10">
      <c r="A52" s="3">
        <v>5000000</v>
      </c>
      <c r="D52">
        <f t="shared" si="0"/>
        <v>-1.9142710071311362</v>
      </c>
      <c r="E52">
        <f t="shared" si="2"/>
        <v>52</v>
      </c>
      <c r="F52" s="3">
        <v>10000</v>
      </c>
      <c r="G52">
        <f t="shared" si="1"/>
        <v>-0.22444446391585024</v>
      </c>
      <c r="H52">
        <f t="shared" si="4"/>
        <v>50000093</v>
      </c>
      <c r="I52">
        <f t="shared" si="5"/>
        <v>0</v>
      </c>
      <c r="J52">
        <f t="shared" si="3"/>
        <v>4.2693158101209423E-17</v>
      </c>
    </row>
    <row r="53" spans="1:10">
      <c r="A53" s="3">
        <v>257675</v>
      </c>
      <c r="D53">
        <f t="shared" si="0"/>
        <v>-1.9058870020705621</v>
      </c>
      <c r="E53">
        <f t="shared" si="2"/>
        <v>53</v>
      </c>
      <c r="F53" s="3">
        <v>10000</v>
      </c>
      <c r="G53">
        <f t="shared" si="1"/>
        <v>-0.22880260884625511</v>
      </c>
      <c r="H53">
        <f t="shared" si="4"/>
        <v>52381041</v>
      </c>
      <c r="I53">
        <f t="shared" si="5"/>
        <v>0</v>
      </c>
      <c r="J53">
        <f t="shared" si="3"/>
        <v>3.9714506384533621E-19</v>
      </c>
    </row>
    <row r="54" spans="1:10">
      <c r="A54" s="3">
        <v>965190</v>
      </c>
      <c r="D54">
        <f t="shared" si="0"/>
        <v>-1.8976348627089166</v>
      </c>
      <c r="E54">
        <f t="shared" si="2"/>
        <v>54</v>
      </c>
      <c r="F54" s="3">
        <v>10000</v>
      </c>
      <c r="G54">
        <f t="shared" si="1"/>
        <v>-0.23316075377665996</v>
      </c>
      <c r="H54">
        <f t="shared" si="4"/>
        <v>54761989</v>
      </c>
      <c r="I54">
        <f t="shared" si="5"/>
        <v>0</v>
      </c>
      <c r="J54">
        <f t="shared" si="3"/>
        <v>2.9318231329754547E-21</v>
      </c>
    </row>
    <row r="55" spans="1:10">
      <c r="A55" s="3">
        <v>487071</v>
      </c>
      <c r="D55">
        <f t="shared" si="0"/>
        <v>-1.8895099603334302</v>
      </c>
      <c r="E55">
        <f t="shared" si="2"/>
        <v>55</v>
      </c>
      <c r="F55" s="3">
        <v>10000</v>
      </c>
      <c r="G55">
        <f t="shared" si="1"/>
        <v>-0.23751889870706483</v>
      </c>
      <c r="H55">
        <f t="shared" si="4"/>
        <v>57142937</v>
      </c>
      <c r="I55">
        <f t="shared" si="5"/>
        <v>0</v>
      </c>
      <c r="J55">
        <f t="shared" si="3"/>
        <v>1.717608087186526E-23</v>
      </c>
    </row>
    <row r="56" spans="1:10">
      <c r="A56" s="3">
        <v>500000</v>
      </c>
      <c r="D56">
        <f t="shared" si="0"/>
        <v>-1.8815079104725358</v>
      </c>
      <c r="E56">
        <f t="shared" si="2"/>
        <v>56</v>
      </c>
      <c r="F56" s="3">
        <v>10000</v>
      </c>
      <c r="G56">
        <f t="shared" si="1"/>
        <v>-0.2418770436374697</v>
      </c>
      <c r="H56">
        <f t="shared" si="4"/>
        <v>59523885</v>
      </c>
      <c r="I56">
        <f t="shared" si="5"/>
        <v>0</v>
      </c>
      <c r="J56">
        <f t="shared" si="3"/>
        <v>7.9856099954776018E-26</v>
      </c>
    </row>
    <row r="57" spans="1:10">
      <c r="A57" s="3">
        <v>550000</v>
      </c>
      <c r="D57">
        <f t="shared" si="0"/>
        <v>-1.8736245558498683</v>
      </c>
      <c r="E57">
        <f t="shared" si="2"/>
        <v>57</v>
      </c>
      <c r="F57" s="3">
        <v>10500</v>
      </c>
      <c r="G57">
        <f t="shared" si="1"/>
        <v>-0.24584521089119049</v>
      </c>
      <c r="H57">
        <f t="shared" si="4"/>
        <v>61904833</v>
      </c>
      <c r="I57">
        <f t="shared" si="5"/>
        <v>0</v>
      </c>
      <c r="J57">
        <f t="shared" si="3"/>
        <v>2.9463872519886512E-28</v>
      </c>
    </row>
    <row r="58" spans="1:10">
      <c r="A58" s="3">
        <v>350000</v>
      </c>
      <c r="D58">
        <f t="shared" si="0"/>
        <v>-1.865855950807439</v>
      </c>
      <c r="E58">
        <f t="shared" si="2"/>
        <v>58</v>
      </c>
      <c r="F58" s="3">
        <v>10500</v>
      </c>
      <c r="G58">
        <f t="shared" si="1"/>
        <v>-0.24973503213760856</v>
      </c>
      <c r="H58">
        <f t="shared" si="4"/>
        <v>64285781</v>
      </c>
      <c r="I58">
        <f t="shared" si="5"/>
        <v>0</v>
      </c>
      <c r="J58">
        <f t="shared" si="3"/>
        <v>8.6271881234989545E-31</v>
      </c>
    </row>
    <row r="59" spans="1:10">
      <c r="A59" s="3">
        <v>299263</v>
      </c>
      <c r="D59">
        <f t="shared" si="0"/>
        <v>-1.8581983470481249</v>
      </c>
      <c r="E59">
        <f t="shared" si="2"/>
        <v>59</v>
      </c>
      <c r="F59" s="3">
        <v>12000</v>
      </c>
      <c r="G59">
        <f t="shared" si="1"/>
        <v>-0.25392048032017928</v>
      </c>
      <c r="H59">
        <f t="shared" si="4"/>
        <v>66666729</v>
      </c>
      <c r="I59">
        <f t="shared" si="5"/>
        <v>0</v>
      </c>
      <c r="J59">
        <f t="shared" si="3"/>
        <v>2.0046862918397737E-33</v>
      </c>
    </row>
    <row r="60" spans="1:10">
      <c r="A60" s="3">
        <v>525000</v>
      </c>
      <c r="D60">
        <f t="shared" si="0"/>
        <v>-1.8506481805651815</v>
      </c>
      <c r="E60">
        <f t="shared" si="2"/>
        <v>60</v>
      </c>
      <c r="F60" s="3">
        <v>12000</v>
      </c>
      <c r="G60">
        <f t="shared" si="1"/>
        <v>-0.25661242783241645</v>
      </c>
      <c r="H60">
        <f t="shared" si="4"/>
        <v>69047677</v>
      </c>
      <c r="I60">
        <f t="shared" si="5"/>
        <v>0</v>
      </c>
      <c r="J60">
        <f t="shared" si="3"/>
        <v>3.6967602338666181E-36</v>
      </c>
    </row>
    <row r="61" spans="1:10">
      <c r="A61" s="3">
        <v>4000000</v>
      </c>
      <c r="D61">
        <f t="shared" si="0"/>
        <v>-1.8432020596417507</v>
      </c>
      <c r="E61">
        <f t="shared" si="2"/>
        <v>61</v>
      </c>
      <c r="F61" s="3">
        <v>12327</v>
      </c>
      <c r="G61">
        <f t="shared" si="1"/>
        <v>-0.26092073596213322</v>
      </c>
      <c r="H61">
        <f t="shared" si="4"/>
        <v>71428625</v>
      </c>
      <c r="I61">
        <f t="shared" si="5"/>
        <v>0</v>
      </c>
      <c r="J61">
        <f t="shared" si="3"/>
        <v>5.409957555540867E-39</v>
      </c>
    </row>
    <row r="62" spans="1:10">
      <c r="A62" s="3">
        <v>249830</v>
      </c>
      <c r="D62">
        <f t="shared" si="0"/>
        <v>-1.8358567538165942</v>
      </c>
      <c r="E62">
        <f t="shared" si="2"/>
        <v>62</v>
      </c>
      <c r="F62" s="3">
        <v>13512</v>
      </c>
      <c r="G62">
        <f t="shared" si="1"/>
        <v>-0.26400993430625797</v>
      </c>
      <c r="H62">
        <f t="shared" si="4"/>
        <v>73809573</v>
      </c>
      <c r="I62">
        <f t="shared" si="5"/>
        <v>0</v>
      </c>
      <c r="J62">
        <f t="shared" si="3"/>
        <v>6.2829577982361398E-42</v>
      </c>
    </row>
    <row r="63" spans="1:10">
      <c r="A63" s="3">
        <v>240000</v>
      </c>
      <c r="D63">
        <f t="shared" si="0"/>
        <v>-1.8286091837238856</v>
      </c>
      <c r="E63">
        <f t="shared" si="2"/>
        <v>63</v>
      </c>
      <c r="F63" s="3">
        <v>14657</v>
      </c>
      <c r="G63">
        <f t="shared" si="1"/>
        <v>-0.26675630752550022</v>
      </c>
      <c r="H63">
        <f t="shared" si="4"/>
        <v>76190521</v>
      </c>
      <c r="I63">
        <f t="shared" si="5"/>
        <v>0</v>
      </c>
      <c r="J63">
        <f t="shared" si="3"/>
        <v>5.7907142981822225E-45</v>
      </c>
    </row>
    <row r="64" spans="1:10">
      <c r="A64" s="3">
        <v>2000000</v>
      </c>
      <c r="D64">
        <f t="shared" si="0"/>
        <v>-1.8214564117249796</v>
      </c>
      <c r="E64">
        <f t="shared" si="2"/>
        <v>64</v>
      </c>
      <c r="F64" s="3">
        <v>14670</v>
      </c>
      <c r="G64">
        <f t="shared" si="1"/>
        <v>-0.27099954505528773</v>
      </c>
      <c r="H64">
        <f t="shared" si="4"/>
        <v>78571469</v>
      </c>
      <c r="I64">
        <f t="shared" si="5"/>
        <v>0</v>
      </c>
      <c r="J64">
        <f t="shared" si="3"/>
        <v>4.2354332797604433E-48</v>
      </c>
    </row>
    <row r="65" spans="1:10">
      <c r="A65" s="3">
        <v>820465</v>
      </c>
      <c r="D65">
        <f t="shared" ref="D65:D128" si="6">NORMSINV((E65-0.5)/C$12)</f>
        <v>-1.8143956332589948</v>
      </c>
      <c r="E65">
        <f t="shared" si="2"/>
        <v>65</v>
      </c>
      <c r="F65" s="3">
        <v>15000</v>
      </c>
      <c r="G65">
        <f t="shared" ref="G65:G128" si="7">IF(ISERROR((2*E65 -1)/C$12*(LN(NORMDIST(F65,C$6,C$8,TRUE))+LN(1-NORMDIST(INDEX(F:F,C$12-E65+1,,1),C$6,C$8,TRUE)))),"",(2*E65 -1)/C$12*(LN(NORMDIST(F65,C$6,C$8,TRUE))+LN(1-NORMDIST(INDEX(F:F,C$12-E65+1,,1),C$6,C$8,TRUE))))</f>
        <v>-0.27262113202273325</v>
      </c>
      <c r="H65">
        <f t="shared" si="4"/>
        <v>80952417</v>
      </c>
      <c r="I65">
        <f t="shared" si="5"/>
        <v>0</v>
      </c>
      <c r="J65">
        <f t="shared" si="3"/>
        <v>2.4584493321213989E-51</v>
      </c>
    </row>
    <row r="66" spans="1:10">
      <c r="A66" s="3">
        <v>300653</v>
      </c>
      <c r="D66">
        <f t="shared" si="6"/>
        <v>-1.8074241688467874</v>
      </c>
      <c r="E66">
        <f t="shared" ref="E66:E129" si="8">E65+1</f>
        <v>66</v>
      </c>
      <c r="F66" s="3">
        <v>15000</v>
      </c>
      <c r="G66">
        <f t="shared" si="7"/>
        <v>-0.27593860421017297</v>
      </c>
      <c r="H66">
        <f t="shared" si="4"/>
        <v>83333365</v>
      </c>
      <c r="I66">
        <f t="shared" si="5"/>
        <v>0</v>
      </c>
      <c r="J66">
        <f t="shared" si="3"/>
        <v>1.1324587459456177E-54</v>
      </c>
    </row>
    <row r="67" spans="1:10">
      <c r="A67" s="3">
        <v>395931</v>
      </c>
      <c r="D67">
        <f t="shared" si="6"/>
        <v>-1.8005394566897832</v>
      </c>
      <c r="E67">
        <f t="shared" si="8"/>
        <v>67</v>
      </c>
      <c r="F67" s="3">
        <v>15213</v>
      </c>
      <c r="G67">
        <f t="shared" si="7"/>
        <v>-0.27803104300508946</v>
      </c>
      <c r="H67">
        <f t="shared" si="4"/>
        <v>85714313</v>
      </c>
      <c r="I67">
        <f t="shared" si="5"/>
        <v>0</v>
      </c>
      <c r="J67">
        <f t="shared" si="3"/>
        <v>4.1398178149981885E-58</v>
      </c>
    </row>
    <row r="68" spans="1:10">
      <c r="A68" s="3">
        <v>750000</v>
      </c>
      <c r="D68">
        <f t="shared" si="6"/>
        <v>-1.7937390458111593</v>
      </c>
      <c r="E68">
        <f t="shared" si="8"/>
        <v>68</v>
      </c>
      <c r="F68" s="3">
        <v>15461</v>
      </c>
      <c r="G68">
        <f t="shared" si="7"/>
        <v>-0.27892319228577606</v>
      </c>
      <c r="H68">
        <f t="shared" si="4"/>
        <v>88095261</v>
      </c>
      <c r="I68">
        <f t="shared" si="5"/>
        <v>1</v>
      </c>
      <c r="J68">
        <f t="shared" si="3"/>
        <v>1.2009855411574763E-61</v>
      </c>
    </row>
    <row r="69" spans="1:10">
      <c r="A69" s="3">
        <v>606608</v>
      </c>
      <c r="D69">
        <f t="shared" si="6"/>
        <v>-1.7870205896922098</v>
      </c>
      <c r="E69">
        <f t="shared" si="8"/>
        <v>69</v>
      </c>
      <c r="F69" s="3">
        <v>16100</v>
      </c>
      <c r="G69">
        <f t="shared" si="7"/>
        <v>-0.2817493559666861</v>
      </c>
      <c r="H69">
        <f t="shared" si="4"/>
        <v>90476209</v>
      </c>
      <c r="I69">
        <f t="shared" si="5"/>
        <v>1</v>
      </c>
      <c r="J69">
        <f t="shared" si="3"/>
        <v>2.7649802880586878E-65</v>
      </c>
    </row>
    <row r="70" spans="1:10">
      <c r="A70" s="3">
        <v>750000</v>
      </c>
      <c r="D70">
        <f t="shared" si="6"/>
        <v>-1.7803818403614724</v>
      </c>
      <c r="E70">
        <f t="shared" si="8"/>
        <v>70</v>
      </c>
      <c r="F70" s="3">
        <v>17240</v>
      </c>
      <c r="G70">
        <f t="shared" si="7"/>
        <v>-0.28412779136599975</v>
      </c>
      <c r="H70">
        <f t="shared" si="4"/>
        <v>92857157</v>
      </c>
      <c r="I70">
        <f t="shared" si="5"/>
        <v>0</v>
      </c>
      <c r="J70">
        <f t="shared" si="3"/>
        <v>5.0517751346696169E-69</v>
      </c>
    </row>
    <row r="71" spans="1:10">
      <c r="A71" s="3">
        <v>2156297</v>
      </c>
      <c r="D71">
        <f t="shared" si="6"/>
        <v>-1.7738206428983609</v>
      </c>
      <c r="E71">
        <f t="shared" si="8"/>
        <v>71</v>
      </c>
      <c r="F71" s="3">
        <v>18750</v>
      </c>
      <c r="G71">
        <f t="shared" si="7"/>
        <v>-0.28799470548380218</v>
      </c>
      <c r="H71">
        <f t="shared" si="4"/>
        <v>95238105</v>
      </c>
      <c r="I71">
        <f t="shared" si="5"/>
        <v>0</v>
      </c>
      <c r="J71">
        <f t="shared" si="3"/>
        <v>7.3247649559643259E-73</v>
      </c>
    </row>
    <row r="72" spans="1:10">
      <c r="A72" s="3">
        <v>557743</v>
      </c>
      <c r="D72">
        <f t="shared" si="6"/>
        <v>-1.7673349303167918</v>
      </c>
      <c r="E72">
        <f t="shared" si="8"/>
        <v>72</v>
      </c>
      <c r="F72" s="3">
        <v>19000</v>
      </c>
      <c r="G72">
        <f t="shared" si="7"/>
        <v>-0.29151474056355059</v>
      </c>
      <c r="H72">
        <f t="shared" si="4"/>
        <v>97619053</v>
      </c>
      <c r="I72">
        <f t="shared" si="5"/>
        <v>0</v>
      </c>
      <c r="J72">
        <f t="shared" si="3"/>
        <v>8.4283213598569718E-77</v>
      </c>
    </row>
    <row r="73" spans="1:10">
      <c r="A73" s="3">
        <v>200000</v>
      </c>
      <c r="D73">
        <f t="shared" si="6"/>
        <v>-1.7609227187976024</v>
      </c>
      <c r="E73">
        <f t="shared" si="8"/>
        <v>73</v>
      </c>
      <c r="F73" s="3">
        <v>19490</v>
      </c>
      <c r="G73">
        <f t="shared" si="7"/>
        <v>-0.29353893483692145</v>
      </c>
      <c r="H73">
        <f t="shared" si="4"/>
        <v>100000001</v>
      </c>
      <c r="I73">
        <f t="shared" si="5"/>
        <v>1</v>
      </c>
      <c r="J73">
        <f t="shared" si="3"/>
        <v>7.6963744679937803E-81</v>
      </c>
    </row>
    <row r="74" spans="1:10">
      <c r="A74" s="3">
        <v>75000</v>
      </c>
      <c r="D74">
        <f t="shared" si="6"/>
        <v>-1.7545821032415125</v>
      </c>
      <c r="E74">
        <f t="shared" si="8"/>
        <v>74</v>
      </c>
      <c r="F74" s="3">
        <v>20000</v>
      </c>
      <c r="G74">
        <f t="shared" si="7"/>
        <v>-0.28841993084844891</v>
      </c>
      <c r="H74">
        <f t="shared" si="4"/>
        <v>102380949</v>
      </c>
      <c r="I74">
        <f t="shared" si="5"/>
        <v>0</v>
      </c>
      <c r="J74">
        <f t="shared" si="3"/>
        <v>5.5773642029615736E-85</v>
      </c>
    </row>
    <row r="75" spans="1:10">
      <c r="A75" s="3">
        <v>185840</v>
      </c>
      <c r="D75">
        <f t="shared" si="6"/>
        <v>-1.7483112531170266</v>
      </c>
      <c r="E75">
        <f t="shared" si="8"/>
        <v>75</v>
      </c>
      <c r="F75" s="3">
        <v>20000</v>
      </c>
      <c r="G75">
        <f t="shared" si="7"/>
        <v>-0.2923431499332097</v>
      </c>
    </row>
    <row r="76" spans="1:10">
      <c r="A76" s="3">
        <v>1958500</v>
      </c>
      <c r="D76">
        <f t="shared" si="6"/>
        <v>-1.7421084085800176</v>
      </c>
      <c r="E76">
        <f t="shared" si="8"/>
        <v>76</v>
      </c>
      <c r="F76" s="3">
        <v>20000</v>
      </c>
      <c r="G76">
        <f t="shared" si="7"/>
        <v>-0.29501698469691212</v>
      </c>
    </row>
    <row r="77" spans="1:10">
      <c r="A77" s="3">
        <v>200000</v>
      </c>
      <c r="D77">
        <f t="shared" si="6"/>
        <v>-1.7359718768438828</v>
      </c>
      <c r="E77">
        <f t="shared" si="8"/>
        <v>77</v>
      </c>
      <c r="F77" s="3">
        <v>20000</v>
      </c>
      <c r="G77">
        <f t="shared" si="7"/>
        <v>-0.29621267180370803</v>
      </c>
    </row>
    <row r="78" spans="1:10">
      <c r="A78" s="3">
        <v>2000000</v>
      </c>
      <c r="D78">
        <f t="shared" si="6"/>
        <v>-1.7299000287810158</v>
      </c>
      <c r="E78">
        <f t="shared" si="8"/>
        <v>78</v>
      </c>
      <c r="F78" s="3">
        <v>20000</v>
      </c>
      <c r="G78">
        <f t="shared" si="7"/>
        <v>-0.28770668079984452</v>
      </c>
    </row>
    <row r="79" spans="1:10">
      <c r="A79" s="3">
        <v>200000</v>
      </c>
      <c r="D79">
        <f t="shared" si="6"/>
        <v>-1.7238912957380752</v>
      </c>
      <c r="E79">
        <f t="shared" si="8"/>
        <v>79</v>
      </c>
      <c r="F79" s="3">
        <v>20000</v>
      </c>
      <c r="G79">
        <f t="shared" si="7"/>
        <v>-0.28605634846584804</v>
      </c>
    </row>
    <row r="80" spans="1:10">
      <c r="A80" s="3">
        <v>299363</v>
      </c>
      <c r="D80">
        <f t="shared" si="6"/>
        <v>-1.7179441665490596</v>
      </c>
      <c r="E80">
        <f t="shared" si="8"/>
        <v>80</v>
      </c>
      <c r="F80" s="3">
        <v>21000</v>
      </c>
      <c r="G80">
        <f t="shared" si="7"/>
        <v>-0.28509611534858659</v>
      </c>
    </row>
    <row r="81" spans="1:7">
      <c r="A81" s="3">
        <v>500000</v>
      </c>
      <c r="D81">
        <f t="shared" si="6"/>
        <v>-1.7120571847315658</v>
      </c>
      <c r="E81">
        <f t="shared" si="8"/>
        <v>81</v>
      </c>
      <c r="F81" s="3">
        <v>21000</v>
      </c>
      <c r="G81">
        <f t="shared" si="7"/>
        <v>-0.28684086753782828</v>
      </c>
    </row>
    <row r="82" spans="1:7">
      <c r="A82" s="3">
        <v>400000</v>
      </c>
      <c r="D82">
        <f t="shared" si="6"/>
        <v>-1.7062289458528683</v>
      </c>
      <c r="E82">
        <f t="shared" si="8"/>
        <v>82</v>
      </c>
      <c r="F82" s="3">
        <v>21080</v>
      </c>
      <c r="G82">
        <f t="shared" si="7"/>
        <v>-0.28954679917023807</v>
      </c>
    </row>
    <row r="83" spans="1:7">
      <c r="A83" s="3">
        <v>798408</v>
      </c>
      <c r="D83">
        <f t="shared" si="6"/>
        <v>-1.7004580950535919</v>
      </c>
      <c r="E83">
        <f t="shared" si="8"/>
        <v>83</v>
      </c>
      <c r="F83" s="3">
        <v>21563</v>
      </c>
      <c r="G83">
        <f t="shared" si="7"/>
        <v>-0.29127598482466882</v>
      </c>
    </row>
    <row r="84" spans="1:7">
      <c r="A84" s="3">
        <v>400000</v>
      </c>
      <c r="D84">
        <f t="shared" si="6"/>
        <v>-1.6947433247177308</v>
      </c>
      <c r="E84">
        <f t="shared" si="8"/>
        <v>84</v>
      </c>
      <c r="F84" s="3">
        <v>22263</v>
      </c>
      <c r="G84">
        <f t="shared" si="7"/>
        <v>-0.29467247192937601</v>
      </c>
    </row>
    <row r="85" spans="1:7">
      <c r="A85" s="3">
        <v>99400</v>
      </c>
      <c r="D85">
        <f t="shared" si="6"/>
        <v>-1.6890833722787533</v>
      </c>
      <c r="E85">
        <f t="shared" si="8"/>
        <v>85</v>
      </c>
      <c r="F85" s="3">
        <v>23000</v>
      </c>
      <c r="G85">
        <f t="shared" si="7"/>
        <v>-0.29818662078573366</v>
      </c>
    </row>
    <row r="86" spans="1:7">
      <c r="A86" s="3">
        <v>300000</v>
      </c>
      <c r="D86">
        <f t="shared" si="6"/>
        <v>-1.6834770181523027</v>
      </c>
      <c r="E86">
        <f t="shared" si="8"/>
        <v>86</v>
      </c>
      <c r="F86" s="3">
        <v>23476</v>
      </c>
      <c r="G86">
        <f t="shared" si="7"/>
        <v>-0.29994265452162389</v>
      </c>
    </row>
    <row r="87" spans="1:7">
      <c r="A87" s="3">
        <v>750772</v>
      </c>
      <c r="D87">
        <f t="shared" si="6"/>
        <v>-1.6779230837868124</v>
      </c>
      <c r="E87">
        <f t="shared" si="8"/>
        <v>87</v>
      </c>
      <c r="F87" s="3">
        <v>24000</v>
      </c>
      <c r="G87">
        <f t="shared" si="7"/>
        <v>-0.30242563380217202</v>
      </c>
    </row>
    <row r="88" spans="1:7">
      <c r="A88" s="3">
        <v>1779038</v>
      </c>
      <c r="D88">
        <f t="shared" si="6"/>
        <v>-1.6724204298240208</v>
      </c>
      <c r="E88">
        <f t="shared" si="8"/>
        <v>88</v>
      </c>
      <c r="F88" s="3">
        <v>24500</v>
      </c>
      <c r="G88">
        <f t="shared" si="7"/>
        <v>-0.30582355152435559</v>
      </c>
    </row>
    <row r="89" spans="1:7">
      <c r="A89" s="3">
        <v>199990</v>
      </c>
      <c r="D89">
        <f t="shared" si="6"/>
        <v>-1.66696795436201</v>
      </c>
      <c r="E89">
        <f t="shared" si="8"/>
        <v>89</v>
      </c>
      <c r="F89" s="3">
        <v>25000</v>
      </c>
      <c r="G89">
        <f t="shared" si="7"/>
        <v>-0.30405304956689055</v>
      </c>
    </row>
    <row r="90" spans="1:7">
      <c r="A90" s="3">
        <v>500187</v>
      </c>
      <c r="D90">
        <f t="shared" si="6"/>
        <v>-1.6615645913139605</v>
      </c>
      <c r="E90">
        <f t="shared" si="8"/>
        <v>90</v>
      </c>
      <c r="F90" s="3">
        <v>25000</v>
      </c>
      <c r="G90">
        <f t="shared" si="7"/>
        <v>-0.30747497532431145</v>
      </c>
    </row>
    <row r="91" spans="1:7">
      <c r="A91" s="3">
        <v>1245813</v>
      </c>
      <c r="D91">
        <f t="shared" si="6"/>
        <v>-1.6562093088563423</v>
      </c>
      <c r="E91">
        <f t="shared" si="8"/>
        <v>91</v>
      </c>
      <c r="F91" s="3">
        <v>25000</v>
      </c>
      <c r="G91">
        <f t="shared" si="7"/>
        <v>-0.30916481158824966</v>
      </c>
    </row>
    <row r="92" spans="1:7">
      <c r="A92" s="3">
        <v>828653</v>
      </c>
      <c r="D92">
        <f t="shared" si="6"/>
        <v>-1.6509011079607283</v>
      </c>
      <c r="E92">
        <f t="shared" si="8"/>
        <v>92</v>
      </c>
      <c r="F92" s="3">
        <v>25000</v>
      </c>
      <c r="G92">
        <f t="shared" si="7"/>
        <v>-0.31143242459667103</v>
      </c>
    </row>
    <row r="93" spans="1:7">
      <c r="A93" s="3">
        <v>100000</v>
      </c>
      <c r="D93">
        <f t="shared" si="6"/>
        <v>-1.6456390210038701</v>
      </c>
      <c r="E93">
        <f t="shared" si="8"/>
        <v>93</v>
      </c>
      <c r="F93" s="3">
        <v>25000</v>
      </c>
      <c r="G93">
        <f t="shared" si="7"/>
        <v>-0.31318173964784074</v>
      </c>
    </row>
    <row r="94" spans="1:7">
      <c r="A94" s="3">
        <v>100000</v>
      </c>
      <c r="D94">
        <f t="shared" si="6"/>
        <v>-1.6404221104510586</v>
      </c>
      <c r="E94">
        <f t="shared" si="8"/>
        <v>94</v>
      </c>
      <c r="F94" s="3">
        <v>25000</v>
      </c>
      <c r="G94">
        <f t="shared" si="7"/>
        <v>-0.31650443661170907</v>
      </c>
    </row>
    <row r="95" spans="1:7">
      <c r="A95" s="3">
        <v>150000</v>
      </c>
      <c r="D95">
        <f t="shared" si="6"/>
        <v>-1.6352494676081673</v>
      </c>
      <c r="E95">
        <f t="shared" si="8"/>
        <v>95</v>
      </c>
      <c r="F95" s="3">
        <v>25000</v>
      </c>
      <c r="G95">
        <f t="shared" si="7"/>
        <v>-0.31809503622887003</v>
      </c>
    </row>
    <row r="96" spans="1:7">
      <c r="A96" s="3">
        <v>1981978</v>
      </c>
      <c r="D96">
        <f t="shared" si="6"/>
        <v>-1.6301202114381035</v>
      </c>
      <c r="E96">
        <f t="shared" si="8"/>
        <v>96</v>
      </c>
      <c r="F96" s="3">
        <v>25000</v>
      </c>
      <c r="G96">
        <f t="shared" si="7"/>
        <v>-0.31943052315998277</v>
      </c>
    </row>
    <row r="97" spans="1:7">
      <c r="A97" s="3">
        <v>3500858</v>
      </c>
      <c r="D97">
        <f t="shared" si="6"/>
        <v>-1.6250334874377097</v>
      </c>
      <c r="E97">
        <f t="shared" si="8"/>
        <v>97</v>
      </c>
      <c r="F97" s="3">
        <v>25000</v>
      </c>
      <c r="G97">
        <f t="shared" si="7"/>
        <v>-0.31768892718996022</v>
      </c>
    </row>
    <row r="98" spans="1:7">
      <c r="A98" s="3">
        <v>1500003</v>
      </c>
      <c r="D98">
        <f t="shared" si="6"/>
        <v>-1.6199884665714317</v>
      </c>
      <c r="E98">
        <f t="shared" si="8"/>
        <v>98</v>
      </c>
      <c r="F98" s="3">
        <v>25000</v>
      </c>
      <c r="G98">
        <f t="shared" si="7"/>
        <v>-0.3121042271637075</v>
      </c>
    </row>
    <row r="99" spans="1:7">
      <c r="A99" s="3">
        <v>100000</v>
      </c>
      <c r="D99">
        <f t="shared" si="6"/>
        <v>-1.6149843442583294</v>
      </c>
      <c r="E99">
        <f t="shared" si="8"/>
        <v>99</v>
      </c>
      <c r="F99" s="3">
        <v>25000</v>
      </c>
      <c r="G99">
        <f t="shared" si="7"/>
        <v>-0.31328967690494369</v>
      </c>
    </row>
    <row r="100" spans="1:7">
      <c r="A100" s="3">
        <v>4000000</v>
      </c>
      <c r="D100">
        <f t="shared" si="6"/>
        <v>-1.6100203394092558</v>
      </c>
      <c r="E100">
        <f t="shared" si="8"/>
        <v>100</v>
      </c>
      <c r="F100" s="3">
        <v>25000</v>
      </c>
      <c r="G100">
        <f t="shared" si="7"/>
        <v>-0.31622245899934864</v>
      </c>
    </row>
    <row r="101" spans="1:7">
      <c r="A101" s="3">
        <v>262003</v>
      </c>
      <c r="D101">
        <f t="shared" si="6"/>
        <v>-1.6050956935112313</v>
      </c>
      <c r="E101">
        <f t="shared" si="8"/>
        <v>101</v>
      </c>
      <c r="F101" s="3">
        <v>25000</v>
      </c>
      <c r="G101">
        <f t="shared" si="7"/>
        <v>-0.31940057416517126</v>
      </c>
    </row>
    <row r="102" spans="1:7">
      <c r="A102" s="3">
        <v>1501900</v>
      </c>
      <c r="D102">
        <f t="shared" si="6"/>
        <v>-1.6002096697562613</v>
      </c>
      <c r="E102">
        <f t="shared" si="8"/>
        <v>102</v>
      </c>
      <c r="F102" s="3">
        <v>25000</v>
      </c>
      <c r="G102">
        <f t="shared" si="7"/>
        <v>-0.32177998195486046</v>
      </c>
    </row>
    <row r="103" spans="1:7">
      <c r="A103" s="3">
        <v>550000</v>
      </c>
      <c r="D103">
        <f t="shared" si="6"/>
        <v>-1.5953615522120208</v>
      </c>
      <c r="E103">
        <f t="shared" si="8"/>
        <v>103</v>
      </c>
      <c r="F103" s="3">
        <v>25000</v>
      </c>
      <c r="G103">
        <f t="shared" si="7"/>
        <v>-0.32495022808249457</v>
      </c>
    </row>
    <row r="104" spans="1:7">
      <c r="A104" s="3">
        <v>800000</v>
      </c>
      <c r="D104">
        <f t="shared" si="6"/>
        <v>-1.5905506450320048</v>
      </c>
      <c r="E104">
        <f t="shared" si="8"/>
        <v>104</v>
      </c>
      <c r="F104" s="3">
        <v>25000</v>
      </c>
      <c r="G104">
        <f t="shared" si="7"/>
        <v>-0.32812047421012863</v>
      </c>
    </row>
    <row r="105" spans="1:7">
      <c r="A105" s="3">
        <v>973166</v>
      </c>
      <c r="D105">
        <f t="shared" si="6"/>
        <v>-1.5857762717029051</v>
      </c>
      <c r="E105">
        <f t="shared" si="8"/>
        <v>105</v>
      </c>
      <c r="F105" s="3">
        <v>25000</v>
      </c>
      <c r="G105">
        <f t="shared" si="7"/>
        <v>-0.33129072033776275</v>
      </c>
    </row>
    <row r="106" spans="1:7">
      <c r="A106" s="3">
        <v>330781</v>
      </c>
      <c r="D106">
        <f t="shared" si="6"/>
        <v>-1.5810377743271218</v>
      </c>
      <c r="E106">
        <f t="shared" si="8"/>
        <v>106</v>
      </c>
      <c r="F106" s="3">
        <v>26724</v>
      </c>
      <c r="G106">
        <f t="shared" si="7"/>
        <v>-0.33441961971450357</v>
      </c>
    </row>
    <row r="107" spans="1:7">
      <c r="A107" s="3">
        <v>348288</v>
      </c>
      <c r="D107">
        <f t="shared" si="6"/>
        <v>-1.5763345129384454</v>
      </c>
      <c r="E107">
        <f t="shared" si="8"/>
        <v>107</v>
      </c>
      <c r="F107" s="3">
        <v>27473</v>
      </c>
      <c r="G107">
        <f t="shared" si="7"/>
        <v>-0.33502359392944014</v>
      </c>
    </row>
    <row r="108" spans="1:7">
      <c r="A108" s="3">
        <v>250000</v>
      </c>
      <c r="D108">
        <f t="shared" si="6"/>
        <v>-1.571665864849088</v>
      </c>
      <c r="E108">
        <f t="shared" si="8"/>
        <v>108</v>
      </c>
      <c r="F108" s="3">
        <v>27500</v>
      </c>
      <c r="G108">
        <f t="shared" si="7"/>
        <v>-0.33710182747582101</v>
      </c>
    </row>
    <row r="109" spans="1:7">
      <c r="A109" s="3">
        <v>100000</v>
      </c>
      <c r="D109">
        <f t="shared" si="6"/>
        <v>-1.5670312240263422</v>
      </c>
      <c r="E109">
        <f t="shared" si="8"/>
        <v>109</v>
      </c>
      <c r="F109" s="3">
        <v>27727</v>
      </c>
      <c r="G109">
        <f t="shared" si="7"/>
        <v>-0.33884658774846738</v>
      </c>
    </row>
    <row r="110" spans="1:7">
      <c r="A110" s="3">
        <v>400000</v>
      </c>
      <c r="D110">
        <f t="shared" si="6"/>
        <v>-1.5624300004972684</v>
      </c>
      <c r="E110">
        <f t="shared" si="8"/>
        <v>110</v>
      </c>
      <c r="F110" s="3">
        <v>27890</v>
      </c>
      <c r="G110">
        <f t="shared" si="7"/>
        <v>-0.33797237548382997</v>
      </c>
    </row>
    <row r="111" spans="1:7">
      <c r="A111" s="3">
        <v>250000</v>
      </c>
      <c r="D111">
        <f t="shared" si="6"/>
        <v>-1.5578616197798991</v>
      </c>
      <c r="E111">
        <f t="shared" si="8"/>
        <v>111</v>
      </c>
      <c r="F111" s="3">
        <v>27945</v>
      </c>
      <c r="G111">
        <f t="shared" si="7"/>
        <v>-0.34096128568275352</v>
      </c>
    </row>
    <row r="112" spans="1:7">
      <c r="A112" s="3">
        <v>100034</v>
      </c>
      <c r="D112">
        <f t="shared" si="6"/>
        <v>-1.5533255223395601</v>
      </c>
      <c r="E112">
        <f t="shared" si="8"/>
        <v>112</v>
      </c>
      <c r="F112" s="3">
        <v>30000</v>
      </c>
      <c r="G112">
        <f t="shared" si="7"/>
        <v>-0.34295437227685649</v>
      </c>
    </row>
    <row r="113" spans="1:7">
      <c r="A113" s="3">
        <v>100000</v>
      </c>
      <c r="D113">
        <f t="shared" si="6"/>
        <v>-1.5488211630689739</v>
      </c>
      <c r="E113">
        <f t="shared" si="8"/>
        <v>113</v>
      </c>
      <c r="F113" s="3">
        <v>30000</v>
      </c>
      <c r="G113">
        <f t="shared" si="7"/>
        <v>-0.33972134917178687</v>
      </c>
    </row>
    <row r="114" spans="1:7">
      <c r="A114" s="3">
        <v>100098</v>
      </c>
      <c r="D114">
        <f t="shared" si="6"/>
        <v>-1.5443480107909096</v>
      </c>
      <c r="E114">
        <f t="shared" si="8"/>
        <v>114</v>
      </c>
      <c r="F114" s="3">
        <v>30000</v>
      </c>
      <c r="G114">
        <f t="shared" si="7"/>
        <v>-0.34088620579957457</v>
      </c>
    </row>
    <row r="115" spans="1:7">
      <c r="A115" s="3">
        <v>2000000</v>
      </c>
      <c r="D115">
        <f t="shared" si="6"/>
        <v>-1.5399055477822086</v>
      </c>
      <c r="E115">
        <f t="shared" si="8"/>
        <v>115</v>
      </c>
      <c r="F115" s="3">
        <v>30000</v>
      </c>
      <c r="G115">
        <f t="shared" si="7"/>
        <v>-0.33790244168468359</v>
      </c>
    </row>
    <row r="116" spans="1:7">
      <c r="A116" s="3">
        <v>250000</v>
      </c>
      <c r="D116">
        <f t="shared" si="6"/>
        <v>-1.5354932693180914</v>
      </c>
      <c r="E116">
        <f t="shared" si="8"/>
        <v>116</v>
      </c>
      <c r="F116" s="3">
        <v>30000</v>
      </c>
      <c r="G116">
        <f t="shared" si="7"/>
        <v>-0.33952082904168407</v>
      </c>
    </row>
    <row r="117" spans="1:7">
      <c r="A117" s="3">
        <v>49531</v>
      </c>
      <c r="D117">
        <f t="shared" si="6"/>
        <v>-1.5311106832357082</v>
      </c>
      <c r="E117">
        <f t="shared" si="8"/>
        <v>117</v>
      </c>
      <c r="F117" s="3">
        <v>30000</v>
      </c>
      <c r="G117">
        <f t="shared" si="7"/>
        <v>-0.33600067300866204</v>
      </c>
    </row>
    <row r="118" spans="1:7">
      <c r="A118" s="3">
        <v>501580</v>
      </c>
      <c r="D118">
        <f t="shared" si="6"/>
        <v>-1.5267573095159734</v>
      </c>
      <c r="E118">
        <f t="shared" si="8"/>
        <v>118</v>
      </c>
      <c r="F118" s="3">
        <v>30000</v>
      </c>
      <c r="G118">
        <f t="shared" si="7"/>
        <v>-0.33786383860532276</v>
      </c>
    </row>
    <row r="119" spans="1:7">
      <c r="A119" s="3">
        <v>879810</v>
      </c>
      <c r="D119">
        <f t="shared" si="6"/>
        <v>-1.5224326798827508</v>
      </c>
      <c r="E119">
        <f t="shared" si="8"/>
        <v>119</v>
      </c>
      <c r="F119" s="3">
        <v>30000</v>
      </c>
      <c r="G119">
        <f t="shared" si="7"/>
        <v>-0.34022206754888118</v>
      </c>
    </row>
    <row r="120" spans="1:7">
      <c r="A120" s="3">
        <v>378500</v>
      </c>
      <c r="D120">
        <f t="shared" si="6"/>
        <v>-1.5181363374185506</v>
      </c>
      <c r="E120">
        <f t="shared" si="8"/>
        <v>120</v>
      </c>
      <c r="F120" s="3">
        <v>30000</v>
      </c>
      <c r="G120">
        <f t="shared" si="7"/>
        <v>-0.34016989979878692</v>
      </c>
    </row>
    <row r="121" spans="1:7">
      <c r="A121" s="3">
        <v>98223</v>
      </c>
      <c r="D121">
        <f t="shared" si="6"/>
        <v>-1.5138678361959086</v>
      </c>
      <c r="E121">
        <f t="shared" si="8"/>
        <v>121</v>
      </c>
      <c r="F121" s="3">
        <v>30000</v>
      </c>
      <c r="G121">
        <f t="shared" si="7"/>
        <v>-0.34299778435024886</v>
      </c>
    </row>
    <row r="122" spans="1:7">
      <c r="A122" s="3">
        <v>425000</v>
      </c>
      <c r="D122">
        <f t="shared" si="6"/>
        <v>-1.509626740923693</v>
      </c>
      <c r="E122">
        <f t="shared" si="8"/>
        <v>122</v>
      </c>
      <c r="F122" s="3">
        <v>30000</v>
      </c>
      <c r="G122">
        <f t="shared" si="7"/>
        <v>-0.34584175376941739</v>
      </c>
    </row>
    <row r="123" spans="1:7">
      <c r="A123" s="3">
        <v>837355</v>
      </c>
      <c r="D123">
        <f t="shared" si="6"/>
        <v>-1.5054126266076098</v>
      </c>
      <c r="E123">
        <f t="shared" si="8"/>
        <v>123</v>
      </c>
      <c r="F123" s="3">
        <v>30250</v>
      </c>
      <c r="G123">
        <f t="shared" si="7"/>
        <v>-0.34868123012744912</v>
      </c>
    </row>
    <row r="124" spans="1:7">
      <c r="A124" s="3">
        <v>583531</v>
      </c>
      <c r="D124">
        <f t="shared" si="6"/>
        <v>-1.5012250782242311</v>
      </c>
      <c r="E124">
        <f t="shared" si="8"/>
        <v>124</v>
      </c>
      <c r="F124" s="3">
        <v>31000</v>
      </c>
      <c r="G124">
        <f t="shared" si="7"/>
        <v>-0.35121449193969528</v>
      </c>
    </row>
    <row r="125" spans="1:7">
      <c r="A125" s="3">
        <v>473573</v>
      </c>
      <c r="D125">
        <f t="shared" si="6"/>
        <v>-1.4970636904079009</v>
      </c>
      <c r="E125">
        <f t="shared" si="8"/>
        <v>125</v>
      </c>
      <c r="F125" s="3">
        <v>31715</v>
      </c>
      <c r="G125">
        <f t="shared" si="7"/>
        <v>-0.35108042336459283</v>
      </c>
    </row>
    <row r="126" spans="1:7">
      <c r="A126" s="3">
        <v>100001</v>
      </c>
      <c r="D126">
        <f t="shared" si="6"/>
        <v>-1.4929280671499039</v>
      </c>
      <c r="E126">
        <f t="shared" si="8"/>
        <v>126</v>
      </c>
      <c r="F126" s="3">
        <v>35000</v>
      </c>
      <c r="G126">
        <f t="shared" si="7"/>
        <v>-0.35358979598377993</v>
      </c>
    </row>
    <row r="127" spans="1:7">
      <c r="A127" s="3">
        <v>180000</v>
      </c>
      <c r="D127">
        <f t="shared" si="6"/>
        <v>-1.4888178215093391</v>
      </c>
      <c r="E127">
        <f t="shared" si="8"/>
        <v>127</v>
      </c>
      <c r="F127" s="3">
        <v>35000</v>
      </c>
      <c r="G127">
        <f t="shared" si="7"/>
        <v>-0.35638289879627605</v>
      </c>
    </row>
    <row r="128" spans="1:7">
      <c r="A128" s="3">
        <v>460000</v>
      </c>
      <c r="D128">
        <f t="shared" si="6"/>
        <v>-1.4847325753351288</v>
      </c>
      <c r="E128">
        <f t="shared" si="8"/>
        <v>128</v>
      </c>
      <c r="F128" s="3">
        <v>35000</v>
      </c>
      <c r="G128">
        <f t="shared" si="7"/>
        <v>-0.35896287679613592</v>
      </c>
    </row>
    <row r="129" spans="1:7">
      <c r="A129" s="3">
        <v>499951</v>
      </c>
      <c r="D129">
        <f t="shared" ref="D129:D192" si="9">NORMSINV((E129-0.5)/C$12)</f>
        <v>-1.4806719589986841</v>
      </c>
      <c r="E129">
        <f t="shared" si="8"/>
        <v>129</v>
      </c>
      <c r="F129" s="3">
        <v>36018</v>
      </c>
      <c r="G129">
        <f t="shared" ref="G129:G192" si="10">IF(ISERROR((2*E129 -1)/C$12*(LN(NORMDIST(F129,C$6,C$8,TRUE))+LN(1-NORMDIST(INDEX(F:F,C$12-E129+1,,1),C$6,C$8,TRUE)))),"",(2*E129 -1)/C$12*(LN(NORMDIST(F129,C$6,C$8,TRUE))+LN(1-NORMDIST(INDEX(F:F,C$12-E129+1,,1),C$6,C$8,TRUE))))</f>
        <v>-0.3577966092405257</v>
      </c>
    </row>
    <row r="130" spans="1:7">
      <c r="A130" s="3">
        <v>1749070</v>
      </c>
      <c r="D130">
        <f t="shared" si="9"/>
        <v>-1.4766356111366983</v>
      </c>
      <c r="E130">
        <f t="shared" ref="E130:E193" si="11">E129+1</f>
        <v>130</v>
      </c>
      <c r="F130" s="3">
        <v>36540</v>
      </c>
      <c r="G130">
        <f t="shared" si="10"/>
        <v>-0.35934742033592554</v>
      </c>
    </row>
    <row r="131" spans="1:7">
      <c r="A131" s="3">
        <v>3213686</v>
      </c>
      <c r="D131">
        <f t="shared" si="9"/>
        <v>-1.4726231784036503</v>
      </c>
      <c r="E131">
        <f t="shared" si="11"/>
        <v>131</v>
      </c>
      <c r="F131" s="3">
        <v>36540</v>
      </c>
      <c r="G131">
        <f t="shared" si="10"/>
        <v>-0.3618330918006753</v>
      </c>
    </row>
    <row r="132" spans="1:7">
      <c r="A132" s="3">
        <v>249727</v>
      </c>
      <c r="D132">
        <f t="shared" si="9"/>
        <v>-1.4686343152335439</v>
      </c>
      <c r="E132">
        <f t="shared" si="11"/>
        <v>132</v>
      </c>
      <c r="F132" s="3">
        <v>38420</v>
      </c>
      <c r="G132">
        <f t="shared" si="10"/>
        <v>-0.36326463761636751</v>
      </c>
    </row>
    <row r="133" spans="1:7">
      <c r="A133" s="3">
        <v>333860</v>
      </c>
      <c r="D133">
        <f t="shared" si="9"/>
        <v>-1.4646686836104981</v>
      </c>
      <c r="E133">
        <f t="shared" si="11"/>
        <v>133</v>
      </c>
      <c r="F133" s="3">
        <v>39280</v>
      </c>
      <c r="G133">
        <f t="shared" si="10"/>
        <v>-0.36355323840305381</v>
      </c>
    </row>
    <row r="134" spans="1:7">
      <c r="A134" s="3">
        <v>3197931</v>
      </c>
      <c r="D134">
        <f t="shared" si="9"/>
        <v>-1.4607259528477778</v>
      </c>
      <c r="E134">
        <f t="shared" si="11"/>
        <v>134</v>
      </c>
      <c r="F134" s="3">
        <v>39600</v>
      </c>
      <c r="G134">
        <f t="shared" si="10"/>
        <v>-0.36455854962787698</v>
      </c>
    </row>
    <row r="135" spans="1:7">
      <c r="A135" s="3">
        <v>250000</v>
      </c>
      <c r="D135">
        <f t="shared" si="9"/>
        <v>-1.4568057993749022</v>
      </c>
      <c r="E135">
        <f t="shared" si="11"/>
        <v>135</v>
      </c>
      <c r="F135" s="3">
        <v>39900</v>
      </c>
      <c r="G135">
        <f t="shared" si="10"/>
        <v>-0.36660461495966462</v>
      </c>
    </row>
    <row r="136" spans="1:7">
      <c r="A136" s="3">
        <v>250000</v>
      </c>
      <c r="D136">
        <f t="shared" si="9"/>
        <v>-1.4529079065324744</v>
      </c>
      <c r="E136">
        <f t="shared" si="11"/>
        <v>136</v>
      </c>
      <c r="F136" s="3">
        <v>40000</v>
      </c>
      <c r="G136">
        <f t="shared" si="10"/>
        <v>-0.36721318846960227</v>
      </c>
    </row>
    <row r="137" spans="1:7">
      <c r="A137" s="3">
        <v>175000</v>
      </c>
      <c r="D137">
        <f t="shared" si="9"/>
        <v>-1.4490319643743983</v>
      </c>
      <c r="E137">
        <f t="shared" si="11"/>
        <v>137</v>
      </c>
      <c r="F137" s="3">
        <v>40000</v>
      </c>
      <c r="G137">
        <f t="shared" si="10"/>
        <v>-0.36965533068400064</v>
      </c>
    </row>
    <row r="138" spans="1:7">
      <c r="A138" s="3">
        <v>1362</v>
      </c>
      <c r="D138">
        <f t="shared" si="9"/>
        <v>-1.4451776694771654</v>
      </c>
      <c r="E138">
        <f t="shared" si="11"/>
        <v>138</v>
      </c>
      <c r="F138" s="3">
        <v>40000</v>
      </c>
      <c r="G138">
        <f t="shared" si="10"/>
        <v>-0.37111523258184831</v>
      </c>
    </row>
    <row r="139" spans="1:7">
      <c r="A139" s="3">
        <v>250000</v>
      </c>
      <c r="D139">
        <f t="shared" si="9"/>
        <v>-1.4413447247559061</v>
      </c>
      <c r="E139">
        <f t="shared" si="11"/>
        <v>139</v>
      </c>
      <c r="F139" s="3">
        <v>40000</v>
      </c>
      <c r="G139">
        <f t="shared" si="10"/>
        <v>-0.37335658464844751</v>
      </c>
    </row>
    <row r="140" spans="1:7">
      <c r="A140" s="3">
        <v>250000</v>
      </c>
      <c r="D140">
        <f t="shared" si="9"/>
        <v>-1.4375328392869229</v>
      </c>
      <c r="E140">
        <f t="shared" si="11"/>
        <v>140</v>
      </c>
      <c r="F140" s="3">
        <v>40000</v>
      </c>
      <c r="G140">
        <f t="shared" si="10"/>
        <v>-0.37541298718649302</v>
      </c>
    </row>
    <row r="141" spans="1:7">
      <c r="A141" s="3">
        <v>650000</v>
      </c>
      <c r="D141">
        <f t="shared" si="9"/>
        <v>-1.4337417281364293</v>
      </c>
      <c r="E141">
        <f t="shared" si="11"/>
        <v>141</v>
      </c>
      <c r="F141" s="3">
        <v>40100</v>
      </c>
      <c r="G141">
        <f t="shared" si="10"/>
        <v>-0.37804616635838745</v>
      </c>
    </row>
    <row r="142" spans="1:7">
      <c r="A142" s="3">
        <v>500000</v>
      </c>
      <c r="D142">
        <f t="shared" si="9"/>
        <v>-1.4299711121952272</v>
      </c>
      <c r="E142">
        <f t="shared" si="11"/>
        <v>142</v>
      </c>
      <c r="F142" s="3">
        <v>40282</v>
      </c>
      <c r="G142">
        <f t="shared" si="10"/>
        <v>-0.37821165729238909</v>
      </c>
    </row>
    <row r="143" spans="1:7">
      <c r="A143" s="3">
        <v>750000</v>
      </c>
      <c r="D143">
        <f t="shared" si="9"/>
        <v>-1.4262207180191093</v>
      </c>
      <c r="E143">
        <f t="shared" si="11"/>
        <v>143</v>
      </c>
      <c r="F143" s="3">
        <v>42000</v>
      </c>
      <c r="G143">
        <f t="shared" si="10"/>
        <v>-0.38046963814577184</v>
      </c>
    </row>
    <row r="144" spans="1:7">
      <c r="A144" s="3">
        <v>4200000</v>
      </c>
      <c r="D144">
        <f t="shared" si="9"/>
        <v>-1.4224902776746919</v>
      </c>
      <c r="E144">
        <f t="shared" si="11"/>
        <v>144</v>
      </c>
      <c r="F144" s="3">
        <v>42186</v>
      </c>
      <c r="G144">
        <f t="shared" si="10"/>
        <v>-0.38020680036613064</v>
      </c>
    </row>
    <row r="145" spans="1:7">
      <c r="A145" s="3">
        <v>563611</v>
      </c>
      <c r="D145">
        <f t="shared" si="9"/>
        <v>-1.4187795285905105</v>
      </c>
      <c r="E145">
        <f t="shared" si="11"/>
        <v>145</v>
      </c>
      <c r="F145" s="3">
        <v>42500</v>
      </c>
      <c r="G145">
        <f t="shared" si="10"/>
        <v>-0.38284603389111155</v>
      </c>
    </row>
    <row r="146" spans="1:7">
      <c r="A146" s="3">
        <v>99999</v>
      </c>
      <c r="D146">
        <f t="shared" si="9"/>
        <v>-1.4150882134131337</v>
      </c>
      <c r="E146">
        <f t="shared" si="11"/>
        <v>146</v>
      </c>
      <c r="F146" s="3">
        <v>45000</v>
      </c>
      <c r="G146">
        <f t="shared" si="10"/>
        <v>-0.3831119032713613</v>
      </c>
    </row>
    <row r="147" spans="1:7">
      <c r="A147" s="3">
        <v>361927</v>
      </c>
      <c r="D147">
        <f t="shared" si="9"/>
        <v>-1.4114160798681208</v>
      </c>
      <c r="E147">
        <f t="shared" si="11"/>
        <v>147</v>
      </c>
      <c r="F147" s="3">
        <v>47810</v>
      </c>
      <c r="G147">
        <f t="shared" si="10"/>
        <v>-0.38329464772838179</v>
      </c>
    </row>
    <row r="148" spans="1:7">
      <c r="A148" s="3">
        <v>25000</v>
      </c>
      <c r="D148">
        <f t="shared" si="9"/>
        <v>-1.407762880625572</v>
      </c>
      <c r="E148">
        <f t="shared" si="11"/>
        <v>148</v>
      </c>
      <c r="F148" s="3">
        <v>47902</v>
      </c>
      <c r="G148">
        <f t="shared" si="10"/>
        <v>-0.38559103460420008</v>
      </c>
    </row>
    <row r="149" spans="1:7">
      <c r="A149" s="3">
        <v>5333</v>
      </c>
      <c r="D149">
        <f t="shared" si="9"/>
        <v>-1.404128373170157</v>
      </c>
      <c r="E149">
        <f t="shared" si="11"/>
        <v>149</v>
      </c>
      <c r="F149" s="3">
        <v>48449</v>
      </c>
      <c r="G149">
        <f t="shared" si="10"/>
        <v>-0.38733729864076866</v>
      </c>
    </row>
    <row r="150" spans="1:7">
      <c r="A150" s="3">
        <v>1000000</v>
      </c>
      <c r="D150">
        <f t="shared" si="9"/>
        <v>-1.4005123196754132</v>
      </c>
      <c r="E150">
        <f t="shared" si="11"/>
        <v>150</v>
      </c>
      <c r="F150" s="3">
        <v>48907</v>
      </c>
      <c r="G150">
        <f t="shared" si="10"/>
        <v>-0.38959050066766887</v>
      </c>
    </row>
    <row r="151" spans="1:7">
      <c r="A151" s="3">
        <v>497878</v>
      </c>
      <c r="D151">
        <f t="shared" si="9"/>
        <v>-1.3969144868821177</v>
      </c>
      <c r="E151">
        <f t="shared" si="11"/>
        <v>151</v>
      </c>
      <c r="F151" s="3">
        <v>49500</v>
      </c>
      <c r="G151">
        <f t="shared" si="10"/>
        <v>-0.39059643339142386</v>
      </c>
    </row>
    <row r="152" spans="1:7">
      <c r="A152" s="3">
        <v>249855</v>
      </c>
      <c r="D152">
        <f t="shared" si="9"/>
        <v>-1.3933346459806357</v>
      </c>
      <c r="E152">
        <f t="shared" si="11"/>
        <v>152</v>
      </c>
      <c r="F152" s="3">
        <v>49531</v>
      </c>
      <c r="G152">
        <f t="shared" si="10"/>
        <v>-0.39316036243412567</v>
      </c>
    </row>
    <row r="153" spans="1:7">
      <c r="A153" s="3">
        <v>2500000</v>
      </c>
      <c r="D153">
        <f t="shared" si="9"/>
        <v>-1.3897725724970347</v>
      </c>
      <c r="E153">
        <f t="shared" si="11"/>
        <v>153</v>
      </c>
      <c r="F153" s="3">
        <v>49864</v>
      </c>
      <c r="G153">
        <f t="shared" si="10"/>
        <v>-0.3956971686818106</v>
      </c>
    </row>
    <row r="154" spans="1:7">
      <c r="A154" s="3">
        <v>200000</v>
      </c>
      <c r="D154">
        <f t="shared" si="9"/>
        <v>-1.3862280461828544</v>
      </c>
      <c r="E154">
        <f t="shared" si="11"/>
        <v>154</v>
      </c>
      <c r="F154" s="3">
        <v>49949</v>
      </c>
      <c r="G154">
        <f t="shared" si="10"/>
        <v>-0.39681723288739479</v>
      </c>
    </row>
    <row r="155" spans="1:7">
      <c r="A155" s="3">
        <v>200000</v>
      </c>
      <c r="D155">
        <f t="shared" si="9"/>
        <v>-1.3827008509083669</v>
      </c>
      <c r="E155">
        <f t="shared" si="11"/>
        <v>155</v>
      </c>
      <c r="F155" s="3">
        <v>49996</v>
      </c>
      <c r="G155">
        <f t="shared" si="10"/>
        <v>-0.39875261078514312</v>
      </c>
    </row>
    <row r="156" spans="1:7">
      <c r="A156" s="3">
        <v>314110</v>
      </c>
      <c r="D156">
        <f t="shared" si="9"/>
        <v>-1.3791907745592304</v>
      </c>
      <c r="E156">
        <f t="shared" si="11"/>
        <v>156</v>
      </c>
      <c r="F156" s="3">
        <v>50000</v>
      </c>
      <c r="G156">
        <f t="shared" si="10"/>
        <v>-0.40133339290251113</v>
      </c>
    </row>
    <row r="157" spans="1:7">
      <c r="A157" s="3">
        <v>2999422</v>
      </c>
      <c r="D157">
        <f t="shared" si="9"/>
        <v>-1.3756976089363495</v>
      </c>
      <c r="E157">
        <f t="shared" si="11"/>
        <v>157</v>
      </c>
      <c r="F157" s="3">
        <v>50000</v>
      </c>
      <c r="G157">
        <f t="shared" si="10"/>
        <v>-0.40317434156632903</v>
      </c>
    </row>
    <row r="158" spans="1:7">
      <c r="A158" s="3">
        <v>286500</v>
      </c>
      <c r="D158">
        <f t="shared" si="9"/>
        <v>-1.372221149658893</v>
      </c>
      <c r="E158">
        <f t="shared" si="11"/>
        <v>158</v>
      </c>
      <c r="F158" s="3">
        <v>50000</v>
      </c>
      <c r="G158">
        <f t="shared" si="10"/>
        <v>-0.40219302741423874</v>
      </c>
    </row>
    <row r="159" spans="1:7">
      <c r="A159" s="3">
        <v>100000</v>
      </c>
      <c r="D159">
        <f t="shared" si="9"/>
        <v>-1.3687611960702939</v>
      </c>
      <c r="E159">
        <f t="shared" si="11"/>
        <v>159</v>
      </c>
      <c r="F159" s="3">
        <v>50000</v>
      </c>
      <c r="G159">
        <f t="shared" si="10"/>
        <v>-0.40474663393750371</v>
      </c>
    </row>
    <row r="160" spans="1:7">
      <c r="A160" s="3">
        <v>99902</v>
      </c>
      <c r="D160">
        <f t="shared" si="9"/>
        <v>-1.3653175511471525</v>
      </c>
      <c r="E160">
        <f t="shared" si="11"/>
        <v>160</v>
      </c>
      <c r="F160" s="3">
        <v>50000</v>
      </c>
      <c r="G160">
        <f t="shared" si="10"/>
        <v>-0.40730024046076874</v>
      </c>
    </row>
    <row r="161" spans="1:7">
      <c r="A161" s="3">
        <v>1726129</v>
      </c>
      <c r="D161">
        <f t="shared" si="9"/>
        <v>-1.3618900214109151</v>
      </c>
      <c r="E161">
        <f t="shared" si="11"/>
        <v>161</v>
      </c>
      <c r="F161" s="3">
        <v>50000</v>
      </c>
      <c r="G161">
        <f t="shared" si="10"/>
        <v>-0.40985384698403371</v>
      </c>
    </row>
    <row r="162" spans="1:7">
      <c r="A162" s="3">
        <v>100000</v>
      </c>
      <c r="D162">
        <f t="shared" si="9"/>
        <v>-1.3584784168422546</v>
      </c>
      <c r="E162">
        <f t="shared" si="11"/>
        <v>162</v>
      </c>
      <c r="F162" s="3">
        <v>50000</v>
      </c>
      <c r="G162">
        <f t="shared" si="10"/>
        <v>-0.41240745350729874</v>
      </c>
    </row>
    <row r="163" spans="1:7">
      <c r="A163" s="3">
        <v>100001</v>
      </c>
      <c r="D163">
        <f t="shared" si="9"/>
        <v>-1.3550825507980129</v>
      </c>
      <c r="E163">
        <f t="shared" si="11"/>
        <v>163</v>
      </c>
      <c r="F163" s="3">
        <v>50000</v>
      </c>
      <c r="G163">
        <f t="shared" si="10"/>
        <v>-0.41495078066431357</v>
      </c>
    </row>
    <row r="164" spans="1:7">
      <c r="A164" s="3">
        <v>99858</v>
      </c>
      <c r="D164">
        <f t="shared" si="9"/>
        <v>-1.3517022399306602</v>
      </c>
      <c r="E164">
        <f t="shared" si="11"/>
        <v>164</v>
      </c>
      <c r="F164" s="3">
        <v>50000</v>
      </c>
      <c r="G164">
        <f t="shared" si="10"/>
        <v>-0.41742589824678888</v>
      </c>
    </row>
    <row r="165" spans="1:7">
      <c r="A165" s="3">
        <v>3578639</v>
      </c>
      <c r="D165">
        <f t="shared" si="9"/>
        <v>-1.3483373041101505</v>
      </c>
      <c r="E165">
        <f t="shared" si="11"/>
        <v>165</v>
      </c>
      <c r="F165" s="3">
        <v>50000</v>
      </c>
      <c r="G165">
        <f t="shared" si="10"/>
        <v>-0.41971307760892673</v>
      </c>
    </row>
    <row r="166" spans="1:7">
      <c r="A166" s="3">
        <v>650000</v>
      </c>
      <c r="D166">
        <f t="shared" si="9"/>
        <v>-1.3449875663480801</v>
      </c>
      <c r="E166">
        <f t="shared" si="11"/>
        <v>166</v>
      </c>
      <c r="F166" s="3">
        <v>50000</v>
      </c>
      <c r="G166">
        <f t="shared" si="10"/>
        <v>-0.42213971006481571</v>
      </c>
    </row>
    <row r="167" spans="1:7">
      <c r="A167" s="3">
        <v>750000</v>
      </c>
      <c r="D167">
        <f t="shared" si="9"/>
        <v>-1.3416528527241021</v>
      </c>
      <c r="E167">
        <f t="shared" si="11"/>
        <v>167</v>
      </c>
      <c r="F167" s="3">
        <v>50000</v>
      </c>
      <c r="G167">
        <f t="shared" si="10"/>
        <v>-0.42400709292761407</v>
      </c>
    </row>
    <row r="168" spans="1:7">
      <c r="A168" s="3">
        <v>100000</v>
      </c>
      <c r="D168">
        <f t="shared" si="9"/>
        <v>-1.3383329923144811</v>
      </c>
      <c r="E168">
        <f t="shared" si="11"/>
        <v>168</v>
      </c>
      <c r="F168" s="3">
        <v>50000</v>
      </c>
      <c r="G168">
        <f t="shared" si="10"/>
        <v>-0.42477588251772702</v>
      </c>
    </row>
    <row r="169" spans="1:7">
      <c r="A169" s="3">
        <v>100000</v>
      </c>
      <c r="D169">
        <f t="shared" si="9"/>
        <v>-1.3350278171227414</v>
      </c>
      <c r="E169">
        <f t="shared" si="11"/>
        <v>169</v>
      </c>
      <c r="F169" s="3">
        <v>50000</v>
      </c>
      <c r="G169">
        <f t="shared" si="10"/>
        <v>-0.42454033026193178</v>
      </c>
    </row>
    <row r="170" spans="1:7">
      <c r="A170" s="3">
        <v>4808246</v>
      </c>
      <c r="D170">
        <f t="shared" si="9"/>
        <v>-1.3317371620123184</v>
      </c>
      <c r="E170">
        <f t="shared" si="11"/>
        <v>170</v>
      </c>
      <c r="F170" s="3">
        <v>50000</v>
      </c>
      <c r="G170">
        <f t="shared" si="10"/>
        <v>-0.42601741514421032</v>
      </c>
    </row>
    <row r="171" spans="1:7">
      <c r="A171" s="3">
        <v>100007</v>
      </c>
      <c r="D171">
        <f t="shared" si="9"/>
        <v>-1.3284608646411353</v>
      </c>
      <c r="E171">
        <f t="shared" si="11"/>
        <v>171</v>
      </c>
      <c r="F171" s="3">
        <v>50000</v>
      </c>
      <c r="G171">
        <f t="shared" si="10"/>
        <v>-0.42792929344427949</v>
      </c>
    </row>
    <row r="172" spans="1:7">
      <c r="A172" s="3">
        <v>100000</v>
      </c>
      <c r="D172">
        <f t="shared" si="9"/>
        <v>-1.3251987653980704</v>
      </c>
      <c r="E172">
        <f t="shared" si="11"/>
        <v>172</v>
      </c>
      <c r="F172" s="3">
        <v>50000</v>
      </c>
      <c r="G172">
        <f t="shared" si="10"/>
        <v>-0.42911944905167038</v>
      </c>
    </row>
    <row r="173" spans="1:7">
      <c r="A173" s="3">
        <v>100000</v>
      </c>
      <c r="D173">
        <f t="shared" si="9"/>
        <v>-1.3219507073412307</v>
      </c>
      <c r="E173">
        <f t="shared" si="11"/>
        <v>173</v>
      </c>
      <c r="F173" s="3">
        <v>50000</v>
      </c>
      <c r="G173">
        <f t="shared" si="10"/>
        <v>-0.43124462141441261</v>
      </c>
    </row>
    <row r="174" spans="1:7">
      <c r="A174" s="3">
        <v>2000000</v>
      </c>
      <c r="D174">
        <f t="shared" si="9"/>
        <v>-1.3187165361379478</v>
      </c>
      <c r="E174">
        <f t="shared" si="11"/>
        <v>174</v>
      </c>
      <c r="F174" s="3">
        <v>50000</v>
      </c>
      <c r="G174">
        <f t="shared" si="10"/>
        <v>-0.4276076582081948</v>
      </c>
    </row>
    <row r="175" spans="1:7">
      <c r="A175" s="3">
        <v>210000</v>
      </c>
      <c r="D175">
        <f t="shared" si="9"/>
        <v>-1.3154961000064933</v>
      </c>
      <c r="E175">
        <f t="shared" si="11"/>
        <v>175</v>
      </c>
      <c r="F175" s="3">
        <v>50000</v>
      </c>
      <c r="G175">
        <f t="shared" si="10"/>
        <v>-0.42531572841798743</v>
      </c>
    </row>
    <row r="176" spans="1:7">
      <c r="A176" s="3">
        <v>5000</v>
      </c>
      <c r="D176">
        <f t="shared" si="9"/>
        <v>-1.3122892496593925</v>
      </c>
      <c r="E176">
        <f t="shared" si="11"/>
        <v>176</v>
      </c>
      <c r="F176" s="3">
        <v>50000</v>
      </c>
      <c r="G176">
        <f t="shared" si="10"/>
        <v>-0.42557694506607568</v>
      </c>
    </row>
    <row r="177" spans="1:7">
      <c r="A177" s="3">
        <v>200000</v>
      </c>
      <c r="D177">
        <f t="shared" si="9"/>
        <v>-1.3090958382483444</v>
      </c>
      <c r="E177">
        <f t="shared" si="11"/>
        <v>177</v>
      </c>
      <c r="F177" s="3">
        <v>50000</v>
      </c>
      <c r="G177">
        <f t="shared" si="10"/>
        <v>-0.42747874524110502</v>
      </c>
    </row>
    <row r="178" spans="1:7">
      <c r="A178" s="3">
        <v>100000</v>
      </c>
      <c r="D178">
        <f t="shared" si="9"/>
        <v>-1.3059157213106365</v>
      </c>
      <c r="E178">
        <f t="shared" si="11"/>
        <v>178</v>
      </c>
      <c r="F178" s="3">
        <v>50000</v>
      </c>
      <c r="G178">
        <f t="shared" si="10"/>
        <v>-0.42990072113482225</v>
      </c>
    </row>
    <row r="179" spans="1:7">
      <c r="A179" s="3">
        <v>100000</v>
      </c>
      <c r="D179">
        <f t="shared" si="9"/>
        <v>-1.302748756717045</v>
      </c>
      <c r="E179">
        <f t="shared" si="11"/>
        <v>179</v>
      </c>
      <c r="F179" s="3">
        <v>50000</v>
      </c>
      <c r="G179">
        <f t="shared" si="10"/>
        <v>-0.43232269702853959</v>
      </c>
    </row>
    <row r="180" spans="1:7">
      <c r="A180" s="3">
        <v>499547</v>
      </c>
      <c r="D180">
        <f t="shared" si="9"/>
        <v>-1.2995948046211663</v>
      </c>
      <c r="E180">
        <f t="shared" si="11"/>
        <v>180</v>
      </c>
      <c r="F180" s="3">
        <v>50000</v>
      </c>
      <c r="G180">
        <f t="shared" si="10"/>
        <v>-0.43368219126938168</v>
      </c>
    </row>
    <row r="181" spans="1:7">
      <c r="A181" s="3">
        <v>400000</v>
      </c>
      <c r="D181">
        <f t="shared" si="9"/>
        <v>-1.2964537274101013</v>
      </c>
      <c r="E181">
        <f t="shared" si="11"/>
        <v>181</v>
      </c>
      <c r="F181" s="3">
        <v>50000</v>
      </c>
      <c r="G181">
        <f t="shared" si="10"/>
        <v>-0.43605922972292183</v>
      </c>
    </row>
    <row r="182" spans="1:7">
      <c r="A182" s="3">
        <v>100000</v>
      </c>
      <c r="D182">
        <f t="shared" si="9"/>
        <v>-1.2933253896565053</v>
      </c>
      <c r="E182">
        <f t="shared" si="11"/>
        <v>182</v>
      </c>
      <c r="F182" s="3">
        <v>50000</v>
      </c>
      <c r="G182">
        <f t="shared" si="10"/>
        <v>-0.43790457453363391</v>
      </c>
    </row>
    <row r="183" spans="1:7">
      <c r="A183" s="3">
        <v>146337</v>
      </c>
      <c r="D183">
        <f t="shared" si="9"/>
        <v>-1.2902096580718909</v>
      </c>
      <c r="E183">
        <f t="shared" si="11"/>
        <v>183</v>
      </c>
      <c r="F183" s="3">
        <v>50000</v>
      </c>
      <c r="G183">
        <f t="shared" si="10"/>
        <v>-0.43876641683148221</v>
      </c>
    </row>
    <row r="184" spans="1:7">
      <c r="A184" s="3">
        <v>2000000</v>
      </c>
      <c r="D184">
        <f t="shared" si="9"/>
        <v>-1.2871064014612126</v>
      </c>
      <c r="E184">
        <f t="shared" si="11"/>
        <v>184</v>
      </c>
      <c r="F184" s="3">
        <v>50000</v>
      </c>
      <c r="G184">
        <f t="shared" si="10"/>
        <v>-0.44093873438554904</v>
      </c>
    </row>
    <row r="185" spans="1:7">
      <c r="A185" s="3">
        <v>64518</v>
      </c>
      <c r="D185">
        <f t="shared" si="9"/>
        <v>-1.2840154906786319</v>
      </c>
      <c r="E185">
        <f t="shared" si="11"/>
        <v>185</v>
      </c>
      <c r="F185" s="3">
        <v>50000</v>
      </c>
      <c r="G185">
        <f t="shared" si="10"/>
        <v>-0.44217818120748087</v>
      </c>
    </row>
    <row r="186" spans="1:7">
      <c r="A186" s="3">
        <v>933529</v>
      </c>
      <c r="D186">
        <f t="shared" si="9"/>
        <v>-1.2809367985844673</v>
      </c>
      <c r="E186">
        <f t="shared" si="11"/>
        <v>186</v>
      </c>
      <c r="F186" s="3">
        <v>50000</v>
      </c>
      <c r="G186">
        <f t="shared" si="10"/>
        <v>-0.44326122442048738</v>
      </c>
    </row>
    <row r="187" spans="1:7">
      <c r="A187" s="3">
        <v>750000</v>
      </c>
      <c r="D187">
        <f t="shared" si="9"/>
        <v>-1.2778702000032747</v>
      </c>
      <c r="E187">
        <f t="shared" si="11"/>
        <v>187</v>
      </c>
      <c r="F187" s="3">
        <v>50000</v>
      </c>
      <c r="G187">
        <f t="shared" si="10"/>
        <v>-0.44480932223272179</v>
      </c>
    </row>
    <row r="188" spans="1:7">
      <c r="A188" s="3">
        <v>100000</v>
      </c>
      <c r="D188">
        <f t="shared" si="9"/>
        <v>-1.274815571683015</v>
      </c>
      <c r="E188">
        <f t="shared" si="11"/>
        <v>188</v>
      </c>
      <c r="F188" s="3">
        <v>50388</v>
      </c>
      <c r="G188">
        <f t="shared" si="10"/>
        <v>-0.44666929910687975</v>
      </c>
    </row>
    <row r="189" spans="1:7">
      <c r="A189" s="3">
        <v>99080</v>
      </c>
      <c r="D189">
        <f t="shared" si="9"/>
        <v>-1.2717727922552919</v>
      </c>
      <c r="E189">
        <f t="shared" si="11"/>
        <v>189</v>
      </c>
      <c r="F189" s="3">
        <v>50527</v>
      </c>
      <c r="G189">
        <f t="shared" si="10"/>
        <v>-0.44873997857614112</v>
      </c>
    </row>
    <row r="190" spans="1:7">
      <c r="A190" s="3">
        <v>50388</v>
      </c>
      <c r="D190">
        <f t="shared" si="9"/>
        <v>-1.2687417421966212</v>
      </c>
      <c r="E190">
        <f t="shared" si="11"/>
        <v>190</v>
      </c>
      <c r="F190" s="3">
        <v>51500</v>
      </c>
      <c r="G190">
        <f t="shared" si="10"/>
        <v>-0.45060101336942765</v>
      </c>
    </row>
    <row r="191" spans="1:7">
      <c r="A191" s="3">
        <v>249994</v>
      </c>
      <c r="D191">
        <f t="shared" si="9"/>
        <v>-1.2657223037906875</v>
      </c>
      <c r="E191">
        <f t="shared" si="11"/>
        <v>191</v>
      </c>
      <c r="F191" s="3">
        <v>51700</v>
      </c>
      <c r="G191">
        <f t="shared" si="10"/>
        <v>-0.45125484658291654</v>
      </c>
    </row>
    <row r="192" spans="1:7">
      <c r="A192" s="3">
        <v>14670</v>
      </c>
      <c r="D192">
        <f t="shared" si="9"/>
        <v>-1.2627143610915748</v>
      </c>
      <c r="E192">
        <f t="shared" si="11"/>
        <v>192</v>
      </c>
      <c r="F192" s="3">
        <v>53500</v>
      </c>
      <c r="G192">
        <f t="shared" si="10"/>
        <v>-0.44928068115950381</v>
      </c>
    </row>
    <row r="193" spans="1:7">
      <c r="A193" s="3">
        <v>75000</v>
      </c>
      <c r="D193">
        <f t="shared" ref="D193:D256" si="12">NORMSINV((E193-0.5)/C$12)</f>
        <v>-1.2597177998879281</v>
      </c>
      <c r="E193">
        <f t="shared" si="11"/>
        <v>193</v>
      </c>
      <c r="F193" s="3">
        <v>53763</v>
      </c>
      <c r="G193">
        <f t="shared" ref="G193:G256" si="13">IF(ISERROR((2*E193 -1)/C$12*(LN(NORMDIST(F193,C$6,C$8,TRUE))+LN(1-NORMDIST(INDEX(F:F,C$12-E193+1,,1),C$6,C$8,TRUE)))),"",(2*E193 -1)/C$12*(LN(NORMDIST(F193,C$6,C$8,TRUE))+LN(1-NORMDIST(INDEX(F:F,C$12-E193+1,,1),C$6,C$8,TRUE))))</f>
        <v>-0.45161532916857983</v>
      </c>
    </row>
    <row r="194" spans="1:7">
      <c r="A194" s="3">
        <v>63300</v>
      </c>
      <c r="D194">
        <f t="shared" si="12"/>
        <v>-1.2567325076680282</v>
      </c>
      <c r="E194">
        <f t="shared" ref="E194:E257" si="14">E193+1</f>
        <v>194</v>
      </c>
      <c r="F194" s="3">
        <v>54000</v>
      </c>
      <c r="G194">
        <f t="shared" si="13"/>
        <v>-0.44992300570499116</v>
      </c>
    </row>
    <row r="195" spans="1:7">
      <c r="A195" s="3">
        <v>82800</v>
      </c>
      <c r="D195">
        <f t="shared" si="12"/>
        <v>-1.2537583735857512</v>
      </c>
      <c r="E195">
        <f t="shared" si="14"/>
        <v>195</v>
      </c>
      <c r="F195" s="3">
        <v>56245</v>
      </c>
      <c r="G195">
        <f t="shared" si="13"/>
        <v>-0.45192755116554617</v>
      </c>
    </row>
    <row r="196" spans="1:7">
      <c r="A196" s="3">
        <v>42000</v>
      </c>
      <c r="D196">
        <f t="shared" si="12"/>
        <v>-1.250795288427357</v>
      </c>
      <c r="E196">
        <f t="shared" si="14"/>
        <v>196</v>
      </c>
      <c r="F196" s="3">
        <v>59100</v>
      </c>
      <c r="G196">
        <f t="shared" si="13"/>
        <v>-0.45267497508308036</v>
      </c>
    </row>
    <row r="197" spans="1:7">
      <c r="A197" s="3">
        <v>75000</v>
      </c>
      <c r="D197">
        <f t="shared" si="12"/>
        <v>-1.2478431445791447</v>
      </c>
      <c r="E197">
        <f t="shared" si="14"/>
        <v>197</v>
      </c>
      <c r="F197" s="3">
        <v>60000</v>
      </c>
      <c r="G197">
        <f t="shared" si="13"/>
        <v>-0.45494074830277653</v>
      </c>
    </row>
    <row r="198" spans="1:7">
      <c r="A198" s="3">
        <v>40000</v>
      </c>
      <c r="D198">
        <f t="shared" si="12"/>
        <v>-1.244901835995877</v>
      </c>
      <c r="E198">
        <f t="shared" si="14"/>
        <v>198</v>
      </c>
      <c r="F198" s="3">
        <v>60000</v>
      </c>
      <c r="G198">
        <f t="shared" si="13"/>
        <v>-0.45553143193553264</v>
      </c>
    </row>
    <row r="199" spans="1:7">
      <c r="A199" s="3">
        <v>40000</v>
      </c>
      <c r="D199">
        <f t="shared" si="12"/>
        <v>-1.2419712581700058</v>
      </c>
      <c r="E199">
        <f t="shared" si="14"/>
        <v>199</v>
      </c>
      <c r="F199" s="3">
        <v>60000</v>
      </c>
      <c r="G199">
        <f t="shared" si="13"/>
        <v>-0.45723180478393666</v>
      </c>
    </row>
    <row r="200" spans="1:7">
      <c r="A200" s="3">
        <v>17240</v>
      </c>
      <c r="D200">
        <f t="shared" si="12"/>
        <v>-1.2390513081016388</v>
      </c>
      <c r="E200">
        <f t="shared" si="14"/>
        <v>200</v>
      </c>
      <c r="F200" s="3">
        <v>60000</v>
      </c>
      <c r="G200">
        <f t="shared" si="13"/>
        <v>-0.45912937777937018</v>
      </c>
    </row>
    <row r="201" spans="1:7">
      <c r="A201" s="3">
        <v>40000</v>
      </c>
      <c r="D201">
        <f t="shared" si="12"/>
        <v>-1.2361418842692511</v>
      </c>
      <c r="E201">
        <f t="shared" si="14"/>
        <v>201</v>
      </c>
      <c r="F201" s="3">
        <v>60000</v>
      </c>
      <c r="G201">
        <f t="shared" si="13"/>
        <v>-0.46048393497753931</v>
      </c>
    </row>
    <row r="202" spans="1:7">
      <c r="A202" s="3">
        <v>400000</v>
      </c>
      <c r="D202">
        <f t="shared" si="12"/>
        <v>-1.2332428866011087</v>
      </c>
      <c r="E202">
        <f t="shared" si="14"/>
        <v>202</v>
      </c>
      <c r="F202" s="3">
        <v>60614</v>
      </c>
      <c r="G202">
        <f t="shared" si="13"/>
        <v>-0.46271716473279628</v>
      </c>
    </row>
    <row r="203" spans="1:7">
      <c r="A203" s="3">
        <v>998150</v>
      </c>
      <c r="D203">
        <f t="shared" si="12"/>
        <v>-1.2303542164473737</v>
      </c>
      <c r="E203">
        <f t="shared" si="14"/>
        <v>203</v>
      </c>
      <c r="F203" s="3">
        <v>61050</v>
      </c>
      <c r="G203">
        <f t="shared" si="13"/>
        <v>-0.46493241610565161</v>
      </c>
    </row>
    <row r="204" spans="1:7">
      <c r="A204" s="3">
        <v>25000</v>
      </c>
      <c r="D204">
        <f t="shared" si="12"/>
        <v>-1.227475776552895</v>
      </c>
      <c r="E204">
        <f t="shared" si="14"/>
        <v>204</v>
      </c>
      <c r="F204" s="3">
        <v>61929</v>
      </c>
      <c r="G204">
        <f t="shared" si="13"/>
        <v>-0.46718791366961399</v>
      </c>
    </row>
    <row r="205" spans="1:7">
      <c r="A205" s="3">
        <v>685000</v>
      </c>
      <c r="D205">
        <f t="shared" si="12"/>
        <v>-1.2246074710306369</v>
      </c>
      <c r="E205">
        <f t="shared" si="14"/>
        <v>205</v>
      </c>
      <c r="F205" s="3">
        <v>63300</v>
      </c>
      <c r="G205">
        <f t="shared" si="13"/>
        <v>-0.46942026271823828</v>
      </c>
    </row>
    <row r="206" spans="1:7">
      <c r="A206" s="3">
        <v>75000</v>
      </c>
      <c r="D206">
        <f t="shared" si="12"/>
        <v>-1.2217492053357557</v>
      </c>
      <c r="E206">
        <f t="shared" si="14"/>
        <v>206</v>
      </c>
      <c r="F206" s="3">
        <v>64518</v>
      </c>
      <c r="G206">
        <f t="shared" si="13"/>
        <v>-0.47165911317336895</v>
      </c>
    </row>
    <row r="207" spans="1:7">
      <c r="A207" s="3">
        <v>74871</v>
      </c>
      <c r="D207">
        <f t="shared" si="12"/>
        <v>-1.2189008862402799</v>
      </c>
      <c r="E207">
        <f t="shared" si="14"/>
        <v>207</v>
      </c>
      <c r="F207" s="3">
        <v>65000</v>
      </c>
      <c r="G207">
        <f t="shared" si="13"/>
        <v>-0.47393178536659109</v>
      </c>
    </row>
    <row r="208" spans="1:7">
      <c r="A208" s="3">
        <v>14657</v>
      </c>
      <c r="D208">
        <f t="shared" si="12"/>
        <v>-1.2160624218083949</v>
      </c>
      <c r="E208">
        <f t="shared" si="14"/>
        <v>208</v>
      </c>
      <c r="F208" s="3">
        <v>66400</v>
      </c>
      <c r="G208">
        <f t="shared" si="13"/>
        <v>-0.47616117644347616</v>
      </c>
    </row>
    <row r="209" spans="1:7">
      <c r="A209" s="3">
        <v>61929</v>
      </c>
      <c r="D209">
        <f t="shared" si="12"/>
        <v>-1.2132337213723063</v>
      </c>
      <c r="E209">
        <f t="shared" si="14"/>
        <v>209</v>
      </c>
      <c r="F209" s="3">
        <v>68500</v>
      </c>
      <c r="G209">
        <f t="shared" si="13"/>
        <v>-0.4783569610097182</v>
      </c>
    </row>
    <row r="210" spans="1:7">
      <c r="A210" s="3">
        <v>48907</v>
      </c>
      <c r="D210">
        <f t="shared" si="12"/>
        <v>-1.210414695508667</v>
      </c>
      <c r="E210">
        <f t="shared" si="14"/>
        <v>210</v>
      </c>
      <c r="F210" s="3">
        <v>68800</v>
      </c>
      <c r="G210">
        <f t="shared" si="13"/>
        <v>-0.48063703523847978</v>
      </c>
    </row>
    <row r="211" spans="1:7">
      <c r="A211" s="3">
        <v>150000</v>
      </c>
      <c r="D211">
        <f t="shared" si="12"/>
        <v>-1.2076052560155559</v>
      </c>
      <c r="E211">
        <f t="shared" si="14"/>
        <v>211</v>
      </c>
      <c r="F211" s="3">
        <v>70000</v>
      </c>
      <c r="G211">
        <f t="shared" si="13"/>
        <v>-0.48287416508451464</v>
      </c>
    </row>
    <row r="212" spans="1:7">
      <c r="A212" s="3">
        <v>150000</v>
      </c>
      <c r="D212">
        <f t="shared" si="12"/>
        <v>-1.2048053158899861</v>
      </c>
      <c r="E212">
        <f t="shared" si="14"/>
        <v>212</v>
      </c>
      <c r="F212" s="3">
        <v>70116</v>
      </c>
      <c r="G212">
        <f t="shared" si="13"/>
        <v>-0.48511843001240923</v>
      </c>
    </row>
    <row r="213" spans="1:7">
      <c r="A213" s="3">
        <v>942527</v>
      </c>
      <c r="D213">
        <f t="shared" si="12"/>
        <v>-1.2020147893059363</v>
      </c>
      <c r="E213">
        <f t="shared" si="14"/>
        <v>213</v>
      </c>
      <c r="F213" s="3">
        <v>71166</v>
      </c>
      <c r="G213">
        <f t="shared" si="13"/>
        <v>-0.48733663518599252</v>
      </c>
    </row>
    <row r="214" spans="1:7">
      <c r="A214" s="3">
        <v>208950</v>
      </c>
      <c r="D214">
        <f t="shared" si="12"/>
        <v>-1.1992335915928816</v>
      </c>
      <c r="E214">
        <f t="shared" si="14"/>
        <v>214</v>
      </c>
      <c r="F214" s="3">
        <v>74219</v>
      </c>
      <c r="G214">
        <f t="shared" si="13"/>
        <v>-0.48731677855958594</v>
      </c>
    </row>
    <row r="215" spans="1:7">
      <c r="A215" s="3">
        <v>879000</v>
      </c>
      <c r="D215">
        <f t="shared" si="12"/>
        <v>-1.1964616392148153</v>
      </c>
      <c r="E215">
        <f t="shared" si="14"/>
        <v>215</v>
      </c>
      <c r="F215" s="3">
        <v>74290</v>
      </c>
      <c r="G215">
        <f t="shared" si="13"/>
        <v>-0.48931367716020369</v>
      </c>
    </row>
    <row r="216" spans="1:7">
      <c r="A216" s="3">
        <v>398704</v>
      </c>
      <c r="D216">
        <f t="shared" si="12"/>
        <v>-1.1936988497497558</v>
      </c>
      <c r="E216">
        <f t="shared" si="14"/>
        <v>216</v>
      </c>
      <c r="F216" s="3">
        <v>74800</v>
      </c>
      <c r="G216">
        <f t="shared" si="13"/>
        <v>-0.49154328030688321</v>
      </c>
    </row>
    <row r="217" spans="1:7">
      <c r="A217" s="3">
        <v>250000</v>
      </c>
      <c r="D217">
        <f t="shared" si="12"/>
        <v>-1.1909451418697012</v>
      </c>
      <c r="E217">
        <f t="shared" si="14"/>
        <v>217</v>
      </c>
      <c r="F217" s="3">
        <v>74871</v>
      </c>
      <c r="G217">
        <f t="shared" si="13"/>
        <v>-0.49228362459264668</v>
      </c>
    </row>
    <row r="218" spans="1:7">
      <c r="A218" s="3">
        <v>211795</v>
      </c>
      <c r="D218">
        <f t="shared" si="12"/>
        <v>-1.1882004353210538</v>
      </c>
      <c r="E218">
        <f t="shared" si="14"/>
        <v>218</v>
      </c>
      <c r="F218" s="3">
        <v>74900</v>
      </c>
      <c r="G218">
        <f t="shared" si="13"/>
        <v>-0.49263516906574739</v>
      </c>
    </row>
    <row r="219" spans="1:7">
      <c r="A219" s="3">
        <v>500000</v>
      </c>
      <c r="D219">
        <f t="shared" si="12"/>
        <v>-1.1854646509054678</v>
      </c>
      <c r="E219">
        <f t="shared" si="14"/>
        <v>219</v>
      </c>
      <c r="F219" s="3">
        <v>74963</v>
      </c>
      <c r="G219">
        <f t="shared" si="13"/>
        <v>-0.4946955586546381</v>
      </c>
    </row>
    <row r="220" spans="1:7">
      <c r="A220" s="3">
        <v>75000</v>
      </c>
      <c r="D220">
        <f t="shared" si="12"/>
        <v>-1.1827377104611339</v>
      </c>
      <c r="E220">
        <f t="shared" si="14"/>
        <v>220</v>
      </c>
      <c r="F220" s="3">
        <v>74998</v>
      </c>
      <c r="G220">
        <f t="shared" si="13"/>
        <v>-0.49188537577225311</v>
      </c>
    </row>
    <row r="221" spans="1:7">
      <c r="A221" s="3">
        <v>10000</v>
      </c>
      <c r="D221">
        <f t="shared" si="12"/>
        <v>-1.1800195368444781</v>
      </c>
      <c r="E221">
        <f t="shared" si="14"/>
        <v>221</v>
      </c>
      <c r="F221" s="3">
        <v>75000</v>
      </c>
      <c r="G221">
        <f t="shared" si="13"/>
        <v>-0.49388256376689765</v>
      </c>
    </row>
    <row r="222" spans="1:7">
      <c r="A222" s="3">
        <v>50000</v>
      </c>
      <c r="D222">
        <f t="shared" si="12"/>
        <v>-1.1773100539122621</v>
      </c>
      <c r="E222">
        <f t="shared" si="14"/>
        <v>222</v>
      </c>
      <c r="F222" s="3">
        <v>75000</v>
      </c>
      <c r="G222">
        <f t="shared" si="13"/>
        <v>-0.49611787347663178</v>
      </c>
    </row>
    <row r="223" spans="1:7">
      <c r="A223" s="3">
        <v>249826</v>
      </c>
      <c r="D223">
        <f t="shared" si="12"/>
        <v>-1.174609186504078</v>
      </c>
      <c r="E223">
        <f t="shared" si="14"/>
        <v>223</v>
      </c>
      <c r="F223" s="3">
        <v>75000</v>
      </c>
      <c r="G223">
        <f t="shared" si="13"/>
        <v>-0.49821725110152015</v>
      </c>
    </row>
    <row r="224" spans="1:7">
      <c r="A224" s="3">
        <v>152513</v>
      </c>
      <c r="D224">
        <f t="shared" si="12"/>
        <v>-1.1719168604252337</v>
      </c>
      <c r="E224">
        <f t="shared" si="14"/>
        <v>224</v>
      </c>
      <c r="F224" s="3">
        <v>75000</v>
      </c>
      <c r="G224">
        <f t="shared" si="13"/>
        <v>-0.50024374119420767</v>
      </c>
    </row>
    <row r="225" spans="1:7">
      <c r="A225" s="3">
        <v>39600</v>
      </c>
      <c r="D225">
        <f t="shared" si="12"/>
        <v>-1.1692330024300004</v>
      </c>
      <c r="E225">
        <f t="shared" si="14"/>
        <v>225</v>
      </c>
      <c r="F225" s="3">
        <v>75000</v>
      </c>
      <c r="G225">
        <f t="shared" si="13"/>
        <v>-0.50119686735371882</v>
      </c>
    </row>
    <row r="226" spans="1:7">
      <c r="A226" s="3">
        <v>13763544</v>
      </c>
      <c r="D226">
        <f t="shared" si="12"/>
        <v>-1.1665575402052335</v>
      </c>
      <c r="E226">
        <f t="shared" si="14"/>
        <v>226</v>
      </c>
      <c r="F226" s="3">
        <v>75000</v>
      </c>
      <c r="G226">
        <f t="shared" si="13"/>
        <v>-0.50193409368127917</v>
      </c>
    </row>
    <row r="227" spans="1:7">
      <c r="A227" s="3">
        <v>115000</v>
      </c>
      <c r="D227">
        <f t="shared" si="12"/>
        <v>-1.1638904023543417</v>
      </c>
      <c r="E227">
        <f t="shared" si="14"/>
        <v>227</v>
      </c>
      <c r="F227" s="3">
        <v>75000</v>
      </c>
      <c r="G227">
        <f t="shared" si="13"/>
        <v>-0.50344015211673909</v>
      </c>
    </row>
    <row r="228" spans="1:7">
      <c r="A228" s="3">
        <v>36540</v>
      </c>
      <c r="D228">
        <f t="shared" si="12"/>
        <v>-1.1612315183816062</v>
      </c>
      <c r="E228">
        <f t="shared" si="14"/>
        <v>228</v>
      </c>
      <c r="F228" s="3">
        <v>75000</v>
      </c>
      <c r="G228">
        <f t="shared" si="13"/>
        <v>-0.50562435320837074</v>
      </c>
    </row>
    <row r="229" spans="1:7">
      <c r="A229" s="3">
        <v>250249</v>
      </c>
      <c r="D229">
        <f t="shared" si="12"/>
        <v>-1.1585808186768307</v>
      </c>
      <c r="E229">
        <f t="shared" si="14"/>
        <v>229</v>
      </c>
      <c r="F229" s="3">
        <v>75000</v>
      </c>
      <c r="G229">
        <f t="shared" si="13"/>
        <v>-0.50471238220811154</v>
      </c>
    </row>
    <row r="230" spans="1:7">
      <c r="A230" s="3">
        <v>7000000</v>
      </c>
      <c r="D230">
        <f t="shared" si="12"/>
        <v>-1.1559382345003213</v>
      </c>
      <c r="E230">
        <f t="shared" si="14"/>
        <v>230</v>
      </c>
      <c r="F230" s="3">
        <v>75000</v>
      </c>
      <c r="G230">
        <f t="shared" si="13"/>
        <v>-0.50653814203538927</v>
      </c>
    </row>
    <row r="231" spans="1:7">
      <c r="A231" s="3">
        <v>250000</v>
      </c>
      <c r="D231">
        <f t="shared" si="12"/>
        <v>-1.1533036979681905</v>
      </c>
      <c r="E231">
        <f t="shared" si="14"/>
        <v>231</v>
      </c>
      <c r="F231" s="3">
        <v>75000</v>
      </c>
      <c r="G231">
        <f t="shared" si="13"/>
        <v>-0.50785443028343791</v>
      </c>
    </row>
    <row r="232" spans="1:7">
      <c r="A232" s="3">
        <v>249505</v>
      </c>
      <c r="D232">
        <f t="shared" si="12"/>
        <v>-1.15067714203796</v>
      </c>
      <c r="E232">
        <f t="shared" si="14"/>
        <v>232</v>
      </c>
      <c r="F232" s="3">
        <v>75000</v>
      </c>
      <c r="G232">
        <f t="shared" si="13"/>
        <v>-0.50992875196403376</v>
      </c>
    </row>
    <row r="233" spans="1:7">
      <c r="A233" s="3">
        <v>249396</v>
      </c>
      <c r="D233">
        <f t="shared" si="12"/>
        <v>-1.1480585004944797</v>
      </c>
      <c r="E233">
        <f t="shared" si="14"/>
        <v>233</v>
      </c>
      <c r="F233" s="3">
        <v>75000</v>
      </c>
      <c r="G233">
        <f t="shared" si="13"/>
        <v>-0.5114358780563798</v>
      </c>
    </row>
    <row r="234" spans="1:7">
      <c r="A234" s="3">
        <v>50527</v>
      </c>
      <c r="D234">
        <f t="shared" si="12"/>
        <v>-1.1454477079361336</v>
      </c>
      <c r="E234">
        <f t="shared" si="14"/>
        <v>234</v>
      </c>
      <c r="F234" s="3">
        <v>75000</v>
      </c>
      <c r="G234">
        <f t="shared" si="13"/>
        <v>-0.51363560226307403</v>
      </c>
    </row>
    <row r="235" spans="1:7">
      <c r="A235" s="3">
        <v>241747</v>
      </c>
      <c r="D235">
        <f t="shared" si="12"/>
        <v>-1.1428446997613386</v>
      </c>
      <c r="E235">
        <f t="shared" si="14"/>
        <v>235</v>
      </c>
      <c r="F235" s="3">
        <v>75000</v>
      </c>
      <c r="G235">
        <f t="shared" si="13"/>
        <v>-0.51557362575898746</v>
      </c>
    </row>
    <row r="236" spans="1:7">
      <c r="A236" s="3">
        <v>248343</v>
      </c>
      <c r="D236">
        <f t="shared" si="12"/>
        <v>-1.1402494121553186</v>
      </c>
      <c r="E236">
        <f t="shared" si="14"/>
        <v>236</v>
      </c>
      <c r="F236" s="3">
        <v>75000</v>
      </c>
      <c r="G236">
        <f t="shared" si="13"/>
        <v>-0.5168975889045847</v>
      </c>
    </row>
    <row r="237" spans="1:7">
      <c r="A237" s="3">
        <v>3200000</v>
      </c>
      <c r="D237">
        <f t="shared" si="12"/>
        <v>-1.1376617820771591</v>
      </c>
      <c r="E237">
        <f t="shared" si="14"/>
        <v>237</v>
      </c>
      <c r="F237" s="3">
        <v>75000</v>
      </c>
      <c r="G237">
        <f t="shared" si="13"/>
        <v>-0.51741306222360894</v>
      </c>
    </row>
    <row r="238" spans="1:7">
      <c r="A238" s="3">
        <v>12000000</v>
      </c>
      <c r="D238">
        <f t="shared" si="12"/>
        <v>-1.1350817472471222</v>
      </c>
      <c r="E238">
        <f t="shared" si="14"/>
        <v>238</v>
      </c>
      <c r="F238" s="3">
        <v>75000</v>
      </c>
      <c r="G238">
        <f t="shared" si="13"/>
        <v>-0.51854096982995634</v>
      </c>
    </row>
    <row r="239" spans="1:7">
      <c r="A239" s="3">
        <v>249113</v>
      </c>
      <c r="D239">
        <f t="shared" si="12"/>
        <v>-1.1325092461342279</v>
      </c>
      <c r="E239">
        <f t="shared" si="14"/>
        <v>239</v>
      </c>
      <c r="F239" s="3">
        <v>75000</v>
      </c>
      <c r="G239">
        <f t="shared" si="13"/>
        <v>-0.52060455098405944</v>
      </c>
    </row>
    <row r="240" spans="1:7">
      <c r="A240" s="3">
        <v>499375</v>
      </c>
      <c r="D240">
        <f t="shared" si="12"/>
        <v>-1.1299442179440844</v>
      </c>
      <c r="E240">
        <f t="shared" si="14"/>
        <v>240</v>
      </c>
      <c r="F240" s="3">
        <v>75820</v>
      </c>
      <c r="G240">
        <f t="shared" si="13"/>
        <v>-0.52249030917424433</v>
      </c>
    </row>
    <row r="241" spans="1:7">
      <c r="A241" s="3">
        <v>500000</v>
      </c>
      <c r="D241">
        <f t="shared" si="12"/>
        <v>-1.127386602606969</v>
      </c>
      <c r="E241">
        <f t="shared" si="14"/>
        <v>241</v>
      </c>
      <c r="F241" s="3">
        <v>75970</v>
      </c>
      <c r="G241">
        <f t="shared" si="13"/>
        <v>-0.52361846905050857</v>
      </c>
    </row>
    <row r="242" spans="1:7">
      <c r="A242" s="3">
        <v>750000</v>
      </c>
      <c r="D242">
        <f t="shared" si="12"/>
        <v>-1.1248363407661501</v>
      </c>
      <c r="E242">
        <f t="shared" si="14"/>
        <v>242</v>
      </c>
      <c r="F242" s="3">
        <v>77367</v>
      </c>
      <c r="G242">
        <f t="shared" si="13"/>
        <v>-0.52567323574619851</v>
      </c>
    </row>
    <row r="243" spans="1:7">
      <c r="A243" s="3">
        <v>247465</v>
      </c>
      <c r="D243">
        <f t="shared" si="12"/>
        <v>-1.1222933737664431</v>
      </c>
      <c r="E243">
        <f t="shared" si="14"/>
        <v>243</v>
      </c>
      <c r="F243" s="3">
        <v>78200</v>
      </c>
      <c r="G243">
        <f t="shared" si="13"/>
        <v>-0.52780434242802032</v>
      </c>
    </row>
    <row r="244" spans="1:7">
      <c r="A244" s="3">
        <v>250000</v>
      </c>
      <c r="D244">
        <f t="shared" si="12"/>
        <v>-1.1197576436429986</v>
      </c>
      <c r="E244">
        <f t="shared" si="14"/>
        <v>244</v>
      </c>
      <c r="F244" s="3">
        <v>79115</v>
      </c>
      <c r="G244">
        <f t="shared" si="13"/>
        <v>-0.52993057237009655</v>
      </c>
    </row>
    <row r="245" spans="1:7">
      <c r="A245" s="3">
        <v>248760</v>
      </c>
      <c r="D245">
        <f t="shared" si="12"/>
        <v>-1.1172290931103168</v>
      </c>
      <c r="E245">
        <f t="shared" si="14"/>
        <v>245</v>
      </c>
      <c r="F245" s="3">
        <v>80000</v>
      </c>
      <c r="G245">
        <f t="shared" si="13"/>
        <v>-0.53205805075481682</v>
      </c>
    </row>
    <row r="246" spans="1:7">
      <c r="A246" s="3">
        <v>239796</v>
      </c>
      <c r="D246">
        <f t="shared" si="12"/>
        <v>-1.1147076655514729</v>
      </c>
      <c r="E246">
        <f t="shared" si="14"/>
        <v>246</v>
      </c>
      <c r="F246" s="3">
        <v>80000</v>
      </c>
      <c r="G246">
        <f t="shared" si="13"/>
        <v>-0.53417247864371487</v>
      </c>
    </row>
    <row r="247" spans="1:7">
      <c r="A247" s="3">
        <v>244733</v>
      </c>
      <c r="D247">
        <f t="shared" si="12"/>
        <v>-1.1121933050075685</v>
      </c>
      <c r="E247">
        <f t="shared" si="14"/>
        <v>247</v>
      </c>
      <c r="F247" s="3">
        <v>80000</v>
      </c>
      <c r="G247">
        <f t="shared" si="13"/>
        <v>-0.53571005657831294</v>
      </c>
    </row>
    <row r="248" spans="1:7">
      <c r="A248" s="3">
        <v>200000</v>
      </c>
      <c r="D248">
        <f t="shared" si="12"/>
        <v>-1.1096859561673811</v>
      </c>
      <c r="E248">
        <f t="shared" si="14"/>
        <v>248</v>
      </c>
      <c r="F248" s="3">
        <v>80426</v>
      </c>
      <c r="G248">
        <f t="shared" si="13"/>
        <v>-0.53725468151226197</v>
      </c>
    </row>
    <row r="249" spans="1:7">
      <c r="A249" s="3">
        <v>231846</v>
      </c>
      <c r="D249">
        <f t="shared" si="12"/>
        <v>-1.1071855643572213</v>
      </c>
      <c r="E249">
        <f t="shared" si="14"/>
        <v>249</v>
      </c>
      <c r="F249" s="3">
        <v>81000</v>
      </c>
      <c r="G249">
        <f t="shared" si="13"/>
        <v>-0.53893463166439126</v>
      </c>
    </row>
    <row r="250" spans="1:7">
      <c r="A250" s="3">
        <v>249808</v>
      </c>
      <c r="D250">
        <f t="shared" si="12"/>
        <v>-1.104692075530993</v>
      </c>
      <c r="E250">
        <f t="shared" si="14"/>
        <v>250</v>
      </c>
      <c r="F250" s="3">
        <v>82500</v>
      </c>
      <c r="G250">
        <f t="shared" si="13"/>
        <v>-0.53876846153099822</v>
      </c>
    </row>
    <row r="251" spans="1:7">
      <c r="A251" s="3">
        <v>249471</v>
      </c>
      <c r="D251">
        <f t="shared" si="12"/>
        <v>-1.1022054362604397</v>
      </c>
      <c r="E251">
        <f t="shared" si="14"/>
        <v>251</v>
      </c>
      <c r="F251" s="3">
        <v>82800</v>
      </c>
      <c r="G251">
        <f t="shared" si="13"/>
        <v>-0.54091090338953096</v>
      </c>
    </row>
    <row r="252" spans="1:7">
      <c r="A252" s="3">
        <v>250000</v>
      </c>
      <c r="D252">
        <f t="shared" si="12"/>
        <v>-1.0997255937255881</v>
      </c>
      <c r="E252">
        <f t="shared" si="14"/>
        <v>252</v>
      </c>
      <c r="F252" s="3">
        <v>85000</v>
      </c>
      <c r="G252">
        <f t="shared" si="13"/>
        <v>-0.54236635783606935</v>
      </c>
    </row>
    <row r="253" spans="1:7">
      <c r="A253" s="3">
        <v>249482</v>
      </c>
      <c r="D253">
        <f t="shared" si="12"/>
        <v>-1.0972524957053706</v>
      </c>
      <c r="E253">
        <f t="shared" si="14"/>
        <v>253</v>
      </c>
      <c r="F253" s="3">
        <v>85000</v>
      </c>
      <c r="G253">
        <f t="shared" si="13"/>
        <v>-0.54371629685332179</v>
      </c>
    </row>
    <row r="254" spans="1:7">
      <c r="A254" s="3">
        <v>250000</v>
      </c>
      <c r="D254">
        <f t="shared" si="12"/>
        <v>-1.0947860905684361</v>
      </c>
      <c r="E254">
        <f t="shared" si="14"/>
        <v>254</v>
      </c>
      <c r="F254" s="3">
        <v>85977</v>
      </c>
      <c r="G254">
        <f t="shared" si="13"/>
        <v>-0.54461326775057584</v>
      </c>
    </row>
    <row r="255" spans="1:7">
      <c r="A255" s="3">
        <v>3000695</v>
      </c>
      <c r="D255">
        <f t="shared" si="12"/>
        <v>-1.0923263272641299</v>
      </c>
      <c r="E255">
        <f t="shared" si="14"/>
        <v>255</v>
      </c>
      <c r="F255" s="3">
        <v>86000</v>
      </c>
      <c r="G255">
        <f t="shared" si="13"/>
        <v>-0.54559420502460099</v>
      </c>
    </row>
    <row r="256" spans="1:7">
      <c r="A256" s="3">
        <v>100000</v>
      </c>
      <c r="D256">
        <f t="shared" si="12"/>
        <v>-1.0898731553136518</v>
      </c>
      <c r="E256">
        <f t="shared" si="14"/>
        <v>256</v>
      </c>
      <c r="F256" s="3">
        <v>87028</v>
      </c>
      <c r="G256">
        <f t="shared" si="13"/>
        <v>-0.5470748809132403</v>
      </c>
    </row>
    <row r="257" spans="1:7">
      <c r="A257" s="3">
        <v>99500</v>
      </c>
      <c r="D257">
        <f t="shared" ref="D257:D320" si="15">NORMSINV((E257-0.5)/C$12)</f>
        <v>-1.0874265248013797</v>
      </c>
      <c r="E257">
        <f t="shared" si="14"/>
        <v>257</v>
      </c>
      <c r="F257" s="3">
        <v>88000</v>
      </c>
      <c r="G257">
        <f t="shared" ref="G257:G320" si="16">IF(ISERROR((2*E257 -1)/C$12*(LN(NORMDIST(F257,C$6,C$8,TRUE))+LN(1-NORMDIST(INDEX(F:F,C$12-E257+1,,1),C$6,C$8,TRUE)))),"",(2*E257 -1)/C$12*(LN(NORMDIST(F257,C$6,C$8,TRUE))+LN(1-NORMDIST(INDEX(F:F,C$12-E257+1,,1),C$6,C$8,TRUE))))</f>
        <v>-0.54780473354630288</v>
      </c>
    </row>
    <row r="258" spans="1:7">
      <c r="A258" s="3">
        <v>249939</v>
      </c>
      <c r="D258">
        <f t="shared" si="15"/>
        <v>-1.0849863863663622</v>
      </c>
      <c r="E258">
        <f t="shared" ref="E258:E321" si="17">E257+1</f>
        <v>258</v>
      </c>
      <c r="F258" s="3">
        <v>90000</v>
      </c>
      <c r="G258">
        <f t="shared" si="16"/>
        <v>-0.54815090465068195</v>
      </c>
    </row>
    <row r="259" spans="1:7">
      <c r="A259" s="3">
        <v>10500</v>
      </c>
      <c r="D259">
        <f t="shared" si="15"/>
        <v>-1.0825526911939625</v>
      </c>
      <c r="E259">
        <f t="shared" si="17"/>
        <v>259</v>
      </c>
      <c r="F259" s="3">
        <v>90000</v>
      </c>
      <c r="G259">
        <f t="shared" si="16"/>
        <v>-0.54861888518393176</v>
      </c>
    </row>
    <row r="260" spans="1:7">
      <c r="A260" s="3">
        <v>71166</v>
      </c>
      <c r="D260">
        <f t="shared" si="15"/>
        <v>-1.0801253910076773</v>
      </c>
      <c r="E260">
        <f t="shared" si="17"/>
        <v>260</v>
      </c>
      <c r="F260" s="3">
        <v>91200</v>
      </c>
      <c r="G260">
        <f t="shared" si="16"/>
        <v>-0.55064114888645643</v>
      </c>
    </row>
    <row r="261" spans="1:7">
      <c r="A261" s="3">
        <v>259895</v>
      </c>
      <c r="D261">
        <f t="shared" si="15"/>
        <v>-1.0777044380610892</v>
      </c>
      <c r="E261">
        <f t="shared" si="17"/>
        <v>261</v>
      </c>
      <c r="F261" s="3">
        <v>91300</v>
      </c>
      <c r="G261">
        <f t="shared" si="16"/>
        <v>-0.55191818480687826</v>
      </c>
    </row>
    <row r="262" spans="1:7">
      <c r="A262" s="3">
        <v>557168</v>
      </c>
      <c r="D262">
        <f t="shared" si="15"/>
        <v>-1.0752897851299852</v>
      </c>
      <c r="E262">
        <f t="shared" si="17"/>
        <v>262</v>
      </c>
      <c r="F262" s="3">
        <v>93000</v>
      </c>
      <c r="G262">
        <f t="shared" si="16"/>
        <v>-0.5539274271481569</v>
      </c>
    </row>
    <row r="263" spans="1:7">
      <c r="A263" s="3">
        <v>1700000</v>
      </c>
      <c r="D263">
        <f t="shared" si="15"/>
        <v>-1.0728813855046129</v>
      </c>
      <c r="E263">
        <f t="shared" si="17"/>
        <v>263</v>
      </c>
      <c r="F263" s="3">
        <v>93452</v>
      </c>
      <c r="G263">
        <f t="shared" si="16"/>
        <v>-0.5556566354327217</v>
      </c>
    </row>
    <row r="264" spans="1:7">
      <c r="A264" s="3">
        <v>250669</v>
      </c>
      <c r="D264">
        <f t="shared" si="15"/>
        <v>-1.0704791929820858</v>
      </c>
      <c r="E264">
        <f t="shared" si="17"/>
        <v>264</v>
      </c>
      <c r="F264" s="3">
        <v>94500</v>
      </c>
      <c r="G264">
        <f t="shared" si="16"/>
        <v>-0.55694948552852541</v>
      </c>
    </row>
    <row r="265" spans="1:7">
      <c r="A265" s="3">
        <v>989319</v>
      </c>
      <c r="D265">
        <f t="shared" si="15"/>
        <v>-1.0680831618589268</v>
      </c>
      <c r="E265">
        <f t="shared" si="17"/>
        <v>265</v>
      </c>
      <c r="F265" s="3">
        <v>96000</v>
      </c>
      <c r="G265">
        <f t="shared" si="16"/>
        <v>-0.55804700137581298</v>
      </c>
    </row>
    <row r="266" spans="1:7">
      <c r="A266" s="3">
        <v>10000000</v>
      </c>
      <c r="D266">
        <f t="shared" si="15"/>
        <v>-1.0656932469237481</v>
      </c>
      <c r="E266">
        <f t="shared" si="17"/>
        <v>266</v>
      </c>
      <c r="F266" s="3">
        <v>98223</v>
      </c>
      <c r="G266">
        <f t="shared" si="16"/>
        <v>-0.55948013867092616</v>
      </c>
    </row>
    <row r="267" spans="1:7">
      <c r="A267" s="3">
        <v>989929</v>
      </c>
      <c r="D267">
        <f t="shared" si="15"/>
        <v>-1.0633094034500699</v>
      </c>
      <c r="E267">
        <f t="shared" si="17"/>
        <v>267</v>
      </c>
      <c r="F267" s="3">
        <v>99080</v>
      </c>
      <c r="G267">
        <f t="shared" si="16"/>
        <v>-0.56141161312288257</v>
      </c>
    </row>
    <row r="268" spans="1:7">
      <c r="A268" s="3">
        <v>100000</v>
      </c>
      <c r="D268">
        <f t="shared" si="15"/>
        <v>-1.0609315871892624</v>
      </c>
      <c r="E268">
        <f t="shared" si="17"/>
        <v>268</v>
      </c>
      <c r="F268" s="3">
        <v>99400</v>
      </c>
      <c r="G268">
        <f t="shared" si="16"/>
        <v>-0.56338731160267308</v>
      </c>
    </row>
    <row r="269" spans="1:7">
      <c r="A269" s="3">
        <v>5197878</v>
      </c>
      <c r="D269">
        <f t="shared" si="15"/>
        <v>-1.0585597543636269</v>
      </c>
      <c r="E269">
        <f t="shared" si="17"/>
        <v>269</v>
      </c>
      <c r="F269" s="3">
        <v>99500</v>
      </c>
      <c r="G269">
        <f t="shared" si="16"/>
        <v>-0.56548716018453404</v>
      </c>
    </row>
    <row r="270" spans="1:7">
      <c r="A270" s="3">
        <v>3882600</v>
      </c>
      <c r="D270">
        <f t="shared" si="15"/>
        <v>-1.0561938616595914</v>
      </c>
      <c r="E270">
        <f t="shared" si="17"/>
        <v>270</v>
      </c>
      <c r="F270" s="3">
        <v>99651</v>
      </c>
      <c r="G270">
        <f t="shared" si="16"/>
        <v>-0.56758410000261694</v>
      </c>
    </row>
    <row r="271" spans="1:7">
      <c r="A271" s="3">
        <v>2446500</v>
      </c>
      <c r="D271">
        <f t="shared" si="15"/>
        <v>-1.0538338662210389</v>
      </c>
      <c r="E271">
        <f t="shared" si="17"/>
        <v>271</v>
      </c>
      <c r="F271" s="3">
        <v>99858</v>
      </c>
      <c r="G271">
        <f t="shared" si="16"/>
        <v>-0.56955774636018985</v>
      </c>
    </row>
    <row r="272" spans="1:7">
      <c r="A272" s="3">
        <v>5150000</v>
      </c>
      <c r="D272">
        <f t="shared" si="15"/>
        <v>-1.0514797256427511</v>
      </c>
      <c r="E272">
        <f t="shared" si="17"/>
        <v>272</v>
      </c>
      <c r="F272" s="3">
        <v>99902</v>
      </c>
      <c r="G272">
        <f t="shared" si="16"/>
        <v>-0.5710258592959524</v>
      </c>
    </row>
    <row r="273" spans="1:7">
      <c r="A273" s="3">
        <v>3743337</v>
      </c>
      <c r="D273">
        <f t="shared" si="15"/>
        <v>-1.0491313979639725</v>
      </c>
      <c r="E273">
        <f t="shared" si="17"/>
        <v>273</v>
      </c>
      <c r="F273" s="3">
        <v>99964</v>
      </c>
      <c r="G273">
        <f t="shared" si="16"/>
        <v>-0.57268075140871399</v>
      </c>
    </row>
    <row r="274" spans="1:7">
      <c r="A274" s="3">
        <v>200001</v>
      </c>
      <c r="D274">
        <f t="shared" si="15"/>
        <v>-1.0467888416620719</v>
      </c>
      <c r="E274">
        <f t="shared" si="17"/>
        <v>274</v>
      </c>
      <c r="F274" s="3">
        <v>99997</v>
      </c>
      <c r="G274">
        <f t="shared" si="16"/>
        <v>-0.5713287863309453</v>
      </c>
    </row>
    <row r="275" spans="1:7">
      <c r="A275" s="3">
        <v>5151110</v>
      </c>
      <c r="D275">
        <f t="shared" si="15"/>
        <v>-1.0444520156463679</v>
      </c>
      <c r="E275">
        <f t="shared" si="17"/>
        <v>275</v>
      </c>
      <c r="F275" s="3">
        <v>99998</v>
      </c>
      <c r="G275">
        <f t="shared" si="16"/>
        <v>-0.57311191552205132</v>
      </c>
    </row>
    <row r="276" spans="1:7">
      <c r="A276" s="3">
        <v>4000000</v>
      </c>
      <c r="D276">
        <f t="shared" si="15"/>
        <v>-1.0421208792519838</v>
      </c>
      <c r="E276">
        <f t="shared" si="17"/>
        <v>276</v>
      </c>
      <c r="F276" s="3">
        <v>99999</v>
      </c>
      <c r="G276">
        <f t="shared" si="16"/>
        <v>-0.57408566230803737</v>
      </c>
    </row>
    <row r="277" spans="1:7">
      <c r="A277" s="3">
        <v>25000</v>
      </c>
      <c r="D277">
        <f t="shared" si="15"/>
        <v>-1.0397953922338936</v>
      </c>
      <c r="E277">
        <f t="shared" si="17"/>
        <v>277</v>
      </c>
      <c r="F277" s="3">
        <v>100000</v>
      </c>
      <c r="G277">
        <f t="shared" si="16"/>
        <v>-0.57563047002098866</v>
      </c>
    </row>
    <row r="278" spans="1:7">
      <c r="A278" s="3">
        <v>1602380</v>
      </c>
      <c r="D278">
        <f t="shared" si="15"/>
        <v>-1.0374755147610144</v>
      </c>
      <c r="E278">
        <f t="shared" si="17"/>
        <v>278</v>
      </c>
      <c r="F278" s="3">
        <v>100000</v>
      </c>
      <c r="G278">
        <f t="shared" si="16"/>
        <v>-0.57732976296804317</v>
      </c>
    </row>
    <row r="279" spans="1:7">
      <c r="A279" s="3">
        <v>500000</v>
      </c>
      <c r="D279">
        <f t="shared" si="15"/>
        <v>-1.0351612074104277</v>
      </c>
      <c r="E279">
        <f t="shared" si="17"/>
        <v>279</v>
      </c>
      <c r="F279" s="3">
        <v>100000</v>
      </c>
      <c r="G279">
        <f t="shared" si="16"/>
        <v>-0.57837366051567185</v>
      </c>
    </row>
    <row r="280" spans="1:7">
      <c r="A280" s="3">
        <v>500000</v>
      </c>
      <c r="D280">
        <f t="shared" si="15"/>
        <v>-1.0328524311616947</v>
      </c>
      <c r="E280">
        <f t="shared" si="17"/>
        <v>280</v>
      </c>
      <c r="F280" s="3">
        <v>100000</v>
      </c>
      <c r="G280">
        <f t="shared" si="16"/>
        <v>-0.57826197260758971</v>
      </c>
    </row>
    <row r="281" spans="1:7">
      <c r="A281" s="3">
        <v>250000</v>
      </c>
      <c r="D281">
        <f t="shared" si="15"/>
        <v>-1.0305491473913035</v>
      </c>
      <c r="E281">
        <f t="shared" si="17"/>
        <v>281</v>
      </c>
      <c r="F281" s="3">
        <v>100000</v>
      </c>
      <c r="G281">
        <f t="shared" si="16"/>
        <v>-0.57914194507639183</v>
      </c>
    </row>
    <row r="282" spans="1:7">
      <c r="A282" s="3">
        <v>25000</v>
      </c>
      <c r="D282">
        <f t="shared" si="15"/>
        <v>-1.0282513178671273</v>
      </c>
      <c r="E282">
        <f t="shared" si="17"/>
        <v>282</v>
      </c>
      <c r="F282" s="3">
        <v>100000</v>
      </c>
      <c r="G282">
        <f t="shared" si="16"/>
        <v>-0.58108281016603502</v>
      </c>
    </row>
    <row r="283" spans="1:7">
      <c r="A283" s="3">
        <v>270000</v>
      </c>
      <c r="D283">
        <f t="shared" si="15"/>
        <v>-1.0259589047430773</v>
      </c>
      <c r="E283">
        <f t="shared" si="17"/>
        <v>283</v>
      </c>
      <c r="F283" s="3">
        <v>100000</v>
      </c>
      <c r="G283">
        <f t="shared" si="16"/>
        <v>-0.58305551471224004</v>
      </c>
    </row>
    <row r="284" spans="1:7">
      <c r="A284" s="3">
        <v>99964</v>
      </c>
      <c r="D284">
        <f t="shared" si="15"/>
        <v>-1.0236718705537944</v>
      </c>
      <c r="E284">
        <f t="shared" si="17"/>
        <v>284</v>
      </c>
      <c r="F284" s="3">
        <v>100000</v>
      </c>
      <c r="G284">
        <f t="shared" si="16"/>
        <v>-0.58508816487718218</v>
      </c>
    </row>
    <row r="285" spans="1:7">
      <c r="A285" s="3">
        <v>500000</v>
      </c>
      <c r="D285">
        <f t="shared" si="15"/>
        <v>-1.0213901782094388</v>
      </c>
      <c r="E285">
        <f t="shared" si="17"/>
        <v>285</v>
      </c>
      <c r="F285" s="3">
        <v>100000</v>
      </c>
      <c r="G285">
        <f t="shared" si="16"/>
        <v>-0.58714220121764038</v>
      </c>
    </row>
    <row r="286" spans="1:7">
      <c r="A286" s="3">
        <v>100000</v>
      </c>
      <c r="D286">
        <f t="shared" si="15"/>
        <v>-1.0191137909905628</v>
      </c>
      <c r="E286">
        <f t="shared" si="17"/>
        <v>286</v>
      </c>
      <c r="F286" s="3">
        <v>100000</v>
      </c>
      <c r="G286">
        <f t="shared" si="16"/>
        <v>-0.58920596993896768</v>
      </c>
    </row>
    <row r="287" spans="1:7">
      <c r="A287" s="3">
        <v>100000</v>
      </c>
      <c r="D287">
        <f t="shared" si="15"/>
        <v>-1.0168426725431137</v>
      </c>
      <c r="E287">
        <f t="shared" si="17"/>
        <v>287</v>
      </c>
      <c r="F287" s="3">
        <v>100000</v>
      </c>
      <c r="G287">
        <f t="shared" si="16"/>
        <v>-0.59126973866029509</v>
      </c>
    </row>
    <row r="288" spans="1:7">
      <c r="A288" s="3">
        <v>25000</v>
      </c>
      <c r="D288">
        <f t="shared" si="15"/>
        <v>-1.0145767868734519</v>
      </c>
      <c r="E288">
        <f t="shared" si="17"/>
        <v>288</v>
      </c>
      <c r="F288" s="3">
        <v>100000</v>
      </c>
      <c r="G288">
        <f t="shared" si="16"/>
        <v>-0.59333350738162249</v>
      </c>
    </row>
    <row r="289" spans="1:7">
      <c r="A289" s="3">
        <v>250000</v>
      </c>
      <c r="D289">
        <f t="shared" si="15"/>
        <v>-1.0123160983435036</v>
      </c>
      <c r="E289">
        <f t="shared" si="17"/>
        <v>289</v>
      </c>
      <c r="F289" s="3">
        <v>100000</v>
      </c>
      <c r="G289">
        <f t="shared" si="16"/>
        <v>-0.5953972761029499</v>
      </c>
    </row>
    <row r="290" spans="1:7">
      <c r="A290" s="3">
        <v>25000</v>
      </c>
      <c r="D290">
        <f t="shared" si="15"/>
        <v>-1.0100605716659907</v>
      </c>
      <c r="E290">
        <f t="shared" si="17"/>
        <v>290</v>
      </c>
      <c r="F290" s="3">
        <v>100000</v>
      </c>
      <c r="G290">
        <f t="shared" si="16"/>
        <v>-0.59746104482427731</v>
      </c>
    </row>
    <row r="291" spans="1:7">
      <c r="A291" s="3">
        <v>25000</v>
      </c>
      <c r="D291">
        <f t="shared" si="15"/>
        <v>-1.0078101718997234</v>
      </c>
      <c r="E291">
        <f t="shared" si="17"/>
        <v>291</v>
      </c>
      <c r="F291" s="3">
        <v>100000</v>
      </c>
      <c r="G291">
        <f t="shared" si="16"/>
        <v>-0.59952481354560461</v>
      </c>
    </row>
    <row r="292" spans="1:7">
      <c r="A292" s="3">
        <v>235150</v>
      </c>
      <c r="D292">
        <f t="shared" si="15"/>
        <v>-1.0055648644449797</v>
      </c>
      <c r="E292">
        <f t="shared" si="17"/>
        <v>292</v>
      </c>
      <c r="F292" s="3">
        <v>100000</v>
      </c>
      <c r="G292">
        <f t="shared" si="16"/>
        <v>-0.60158858226693201</v>
      </c>
    </row>
    <row r="293" spans="1:7">
      <c r="A293" s="3">
        <v>500000</v>
      </c>
      <c r="D293">
        <f t="shared" si="15"/>
        <v>-1.0033246150389741</v>
      </c>
      <c r="E293">
        <f t="shared" si="17"/>
        <v>293</v>
      </c>
      <c r="F293" s="3">
        <v>100000</v>
      </c>
      <c r="G293">
        <f t="shared" si="16"/>
        <v>-0.60365235098825942</v>
      </c>
    </row>
    <row r="294" spans="1:7">
      <c r="A294" s="3">
        <v>25000</v>
      </c>
      <c r="D294">
        <f t="shared" si="15"/>
        <v>-1.0010893897513715</v>
      </c>
      <c r="E294">
        <f t="shared" si="17"/>
        <v>294</v>
      </c>
      <c r="F294" s="3">
        <v>100000</v>
      </c>
      <c r="G294">
        <f t="shared" si="16"/>
        <v>-0.60571611970958683</v>
      </c>
    </row>
    <row r="295" spans="1:7">
      <c r="A295" s="3">
        <v>99998</v>
      </c>
      <c r="D295">
        <f t="shared" si="15"/>
        <v>-0.99885915497992206</v>
      </c>
      <c r="E295">
        <f t="shared" si="17"/>
        <v>295</v>
      </c>
      <c r="F295" s="3">
        <v>100000</v>
      </c>
      <c r="G295">
        <f t="shared" si="16"/>
        <v>-0.60777988843091413</v>
      </c>
    </row>
    <row r="296" spans="1:7">
      <c r="A296" s="3">
        <v>500125</v>
      </c>
      <c r="D296">
        <f t="shared" si="15"/>
        <v>-0.99663387744610887</v>
      </c>
      <c r="E296">
        <f t="shared" si="17"/>
        <v>296</v>
      </c>
      <c r="F296" s="3">
        <v>100000</v>
      </c>
      <c r="G296">
        <f t="shared" si="16"/>
        <v>-0.60984365715224154</v>
      </c>
    </row>
    <row r="297" spans="1:7">
      <c r="A297" s="3">
        <v>25000</v>
      </c>
      <c r="D297">
        <f t="shared" si="15"/>
        <v>-0.99441352419092177</v>
      </c>
      <c r="E297">
        <f t="shared" si="17"/>
        <v>297</v>
      </c>
      <c r="F297" s="3">
        <v>100000</v>
      </c>
      <c r="G297">
        <f t="shared" si="16"/>
        <v>-0.61190495835558623</v>
      </c>
    </row>
    <row r="298" spans="1:7">
      <c r="A298" s="3">
        <v>25000</v>
      </c>
      <c r="D298">
        <f t="shared" si="15"/>
        <v>-0.9921980625706851</v>
      </c>
      <c r="E298">
        <f t="shared" si="17"/>
        <v>298</v>
      </c>
      <c r="F298" s="3">
        <v>100000</v>
      </c>
      <c r="G298">
        <f t="shared" si="16"/>
        <v>-0.61395448295252486</v>
      </c>
    </row>
    <row r="299" spans="1:7">
      <c r="A299" s="3">
        <v>25000</v>
      </c>
      <c r="D299">
        <f t="shared" si="15"/>
        <v>-0.98998746025291517</v>
      </c>
      <c r="E299">
        <f t="shared" si="17"/>
        <v>299</v>
      </c>
      <c r="F299" s="3">
        <v>100000</v>
      </c>
      <c r="G299">
        <f t="shared" si="16"/>
        <v>-0.61599906857062925</v>
      </c>
    </row>
    <row r="300" spans="1:7">
      <c r="A300" s="3">
        <v>377646</v>
      </c>
      <c r="D300">
        <f t="shared" si="15"/>
        <v>-0.98778168521231124</v>
      </c>
      <c r="E300">
        <f t="shared" si="17"/>
        <v>300</v>
      </c>
      <c r="F300" s="3">
        <v>100000</v>
      </c>
      <c r="G300">
        <f t="shared" si="16"/>
        <v>-0.61803935252459596</v>
      </c>
    </row>
    <row r="301" spans="1:7">
      <c r="A301" s="3">
        <v>7000000</v>
      </c>
      <c r="D301">
        <f t="shared" si="15"/>
        <v>-0.98558070572675704</v>
      </c>
      <c r="E301">
        <f t="shared" si="17"/>
        <v>301</v>
      </c>
      <c r="F301" s="3">
        <v>100000</v>
      </c>
      <c r="G301">
        <f t="shared" si="16"/>
        <v>-0.61948393917823352</v>
      </c>
    </row>
    <row r="302" spans="1:7">
      <c r="A302" s="3">
        <v>250000</v>
      </c>
      <c r="D302">
        <f t="shared" si="15"/>
        <v>-0.98338449037341991</v>
      </c>
      <c r="E302">
        <f t="shared" si="17"/>
        <v>302</v>
      </c>
      <c r="F302" s="3">
        <v>100000</v>
      </c>
      <c r="G302">
        <f t="shared" si="16"/>
        <v>-0.6203485062134334</v>
      </c>
    </row>
    <row r="303" spans="1:7">
      <c r="A303" s="3">
        <v>840000</v>
      </c>
      <c r="D303">
        <f t="shared" si="15"/>
        <v>-0.98119300802489051</v>
      </c>
      <c r="E303">
        <f t="shared" si="17"/>
        <v>303</v>
      </c>
      <c r="F303" s="3">
        <v>100000</v>
      </c>
      <c r="G303">
        <f t="shared" si="16"/>
        <v>-0.62234038099360212</v>
      </c>
    </row>
    <row r="304" spans="1:7">
      <c r="A304" s="3">
        <v>80000</v>
      </c>
      <c r="D304">
        <f t="shared" si="15"/>
        <v>-0.97900622784540614</v>
      </c>
      <c r="E304">
        <f t="shared" si="17"/>
        <v>304</v>
      </c>
      <c r="F304" s="3">
        <v>100000</v>
      </c>
      <c r="G304">
        <f t="shared" si="16"/>
        <v>-0.62436885250433982</v>
      </c>
    </row>
    <row r="305" spans="1:7">
      <c r="A305" s="3">
        <v>610819</v>
      </c>
      <c r="D305">
        <f t="shared" si="15"/>
        <v>-0.97682411928710944</v>
      </c>
      <c r="E305">
        <f t="shared" si="17"/>
        <v>305</v>
      </c>
      <c r="F305" s="3">
        <v>100000</v>
      </c>
      <c r="G305">
        <f t="shared" si="16"/>
        <v>-0.62640583809144423</v>
      </c>
    </row>
    <row r="306" spans="1:7">
      <c r="A306" s="3">
        <v>840000</v>
      </c>
      <c r="D306">
        <f t="shared" si="15"/>
        <v>-0.97464665208639112</v>
      </c>
      <c r="E306">
        <f t="shared" si="17"/>
        <v>306</v>
      </c>
      <c r="F306" s="3">
        <v>100000</v>
      </c>
      <c r="G306">
        <f t="shared" si="16"/>
        <v>-0.62734636892555362</v>
      </c>
    </row>
    <row r="307" spans="1:7">
      <c r="A307" s="3">
        <v>799825</v>
      </c>
      <c r="D307">
        <f t="shared" si="15"/>
        <v>-0.97247379626029473</v>
      </c>
      <c r="E307">
        <f t="shared" si="17"/>
        <v>307</v>
      </c>
      <c r="F307" s="3">
        <v>100000</v>
      </c>
      <c r="G307">
        <f t="shared" si="16"/>
        <v>-0.62936822109712021</v>
      </c>
    </row>
    <row r="308" spans="1:7">
      <c r="A308" s="3">
        <v>800000</v>
      </c>
      <c r="D308">
        <f t="shared" si="15"/>
        <v>-0.9703055221029262</v>
      </c>
      <c r="E308">
        <f t="shared" si="17"/>
        <v>308</v>
      </c>
      <c r="F308" s="3">
        <v>100000</v>
      </c>
      <c r="G308">
        <f t="shared" si="16"/>
        <v>-0.63124261616288424</v>
      </c>
    </row>
    <row r="309" spans="1:7">
      <c r="A309" s="3">
        <v>1150000</v>
      </c>
      <c r="D309">
        <f t="shared" si="15"/>
        <v>-0.96814180018199958</v>
      </c>
      <c r="E309">
        <f t="shared" si="17"/>
        <v>309</v>
      </c>
      <c r="F309" s="3">
        <v>100000</v>
      </c>
      <c r="G309">
        <f t="shared" si="16"/>
        <v>-0.63283828890173266</v>
      </c>
    </row>
    <row r="310" spans="1:7">
      <c r="A310" s="3">
        <v>840000</v>
      </c>
      <c r="D310">
        <f t="shared" si="15"/>
        <v>-0.96598260133537051</v>
      </c>
      <c r="E310">
        <f t="shared" si="17"/>
        <v>310</v>
      </c>
      <c r="F310" s="3">
        <v>100000</v>
      </c>
      <c r="G310">
        <f t="shared" si="16"/>
        <v>-0.63457363744216988</v>
      </c>
    </row>
    <row r="311" spans="1:7">
      <c r="A311" s="3">
        <v>494953</v>
      </c>
      <c r="D311">
        <f t="shared" si="15"/>
        <v>-0.96382789666766311</v>
      </c>
      <c r="E311">
        <f t="shared" si="17"/>
        <v>311</v>
      </c>
      <c r="F311" s="3">
        <v>100000</v>
      </c>
      <c r="G311">
        <f t="shared" si="16"/>
        <v>-0.6365604787971324</v>
      </c>
    </row>
    <row r="312" spans="1:7">
      <c r="A312" s="3">
        <v>950548</v>
      </c>
      <c r="D312">
        <f t="shared" si="15"/>
        <v>-0.96167765754693324</v>
      </c>
      <c r="E312">
        <f t="shared" si="17"/>
        <v>312</v>
      </c>
      <c r="F312" s="3">
        <v>100000</v>
      </c>
      <c r="G312">
        <f t="shared" si="16"/>
        <v>-0.6373250656783197</v>
      </c>
    </row>
    <row r="313" spans="1:7">
      <c r="A313" s="3">
        <v>5000000</v>
      </c>
      <c r="D313">
        <f t="shared" si="15"/>
        <v>-0.9595318556013871</v>
      </c>
      <c r="E313">
        <f t="shared" si="17"/>
        <v>313</v>
      </c>
      <c r="F313" s="3">
        <v>100000</v>
      </c>
      <c r="G313">
        <f t="shared" si="16"/>
        <v>-0.63857763813745294</v>
      </c>
    </row>
    <row r="314" spans="1:7">
      <c r="A314" s="3">
        <v>397036</v>
      </c>
      <c r="D314">
        <f t="shared" si="15"/>
        <v>-0.95739046271615247</v>
      </c>
      <c r="E314">
        <f t="shared" si="17"/>
        <v>314</v>
      </c>
      <c r="F314" s="3">
        <v>100000</v>
      </c>
      <c r="G314">
        <f t="shared" si="16"/>
        <v>-0.64049861640387051</v>
      </c>
    </row>
    <row r="315" spans="1:7">
      <c r="A315" s="3">
        <v>100000</v>
      </c>
      <c r="D315">
        <f t="shared" si="15"/>
        <v>-0.95525345103010173</v>
      </c>
      <c r="E315">
        <f t="shared" si="17"/>
        <v>315</v>
      </c>
      <c r="F315" s="3">
        <v>100000</v>
      </c>
      <c r="G315">
        <f t="shared" si="16"/>
        <v>-0.6414237654927919</v>
      </c>
    </row>
    <row r="316" spans="1:7">
      <c r="A316" s="3">
        <v>200002</v>
      </c>
      <c r="D316">
        <f t="shared" si="15"/>
        <v>-0.95312079293271756</v>
      </c>
      <c r="E316">
        <f t="shared" si="17"/>
        <v>316</v>
      </c>
      <c r="F316" s="3">
        <v>100000</v>
      </c>
      <c r="G316">
        <f t="shared" si="16"/>
        <v>-0.64134175594937848</v>
      </c>
    </row>
    <row r="317" spans="1:7">
      <c r="A317" s="3">
        <v>499962</v>
      </c>
      <c r="D317">
        <f t="shared" si="15"/>
        <v>-0.95099246106101021</v>
      </c>
      <c r="E317">
        <f t="shared" si="17"/>
        <v>317</v>
      </c>
      <c r="F317" s="3">
        <v>100000</v>
      </c>
      <c r="G317">
        <f t="shared" si="16"/>
        <v>-0.63848425267760689</v>
      </c>
    </row>
    <row r="318" spans="1:7">
      <c r="A318" s="3">
        <v>50000</v>
      </c>
      <c r="D318">
        <f t="shared" si="15"/>
        <v>-0.94886842829648677</v>
      </c>
      <c r="E318">
        <f t="shared" si="17"/>
        <v>318</v>
      </c>
      <c r="F318" s="3">
        <v>100000</v>
      </c>
      <c r="G318">
        <f t="shared" si="16"/>
        <v>-0.63973120256313853</v>
      </c>
    </row>
    <row r="319" spans="1:7">
      <c r="A319" s="3">
        <v>48449</v>
      </c>
      <c r="D319">
        <f t="shared" si="15"/>
        <v>-0.94674866776217037</v>
      </c>
      <c r="E319">
        <f t="shared" si="17"/>
        <v>319</v>
      </c>
      <c r="F319" s="3">
        <v>100000</v>
      </c>
      <c r="G319">
        <f t="shared" si="16"/>
        <v>-0.64104270738399594</v>
      </c>
    </row>
    <row r="320" spans="1:7">
      <c r="A320" s="3">
        <v>464984</v>
      </c>
      <c r="D320">
        <f t="shared" si="15"/>
        <v>-0.94463315281963933</v>
      </c>
      <c r="E320">
        <f t="shared" si="17"/>
        <v>320</v>
      </c>
      <c r="F320" s="3">
        <v>100000</v>
      </c>
      <c r="G320">
        <f t="shared" si="16"/>
        <v>-0.64300420185273222</v>
      </c>
    </row>
    <row r="321" spans="1:7">
      <c r="A321" s="3">
        <v>50000</v>
      </c>
      <c r="D321">
        <f t="shared" ref="D321:D384" si="18">NORMSINV((E321-0.5)/C$12)</f>
        <v>-0.94252185706614566</v>
      </c>
      <c r="E321">
        <f t="shared" si="17"/>
        <v>321</v>
      </c>
      <c r="F321" s="3">
        <v>100000</v>
      </c>
      <c r="G321">
        <f t="shared" ref="G321:G384" si="19">IF(ISERROR((2*E321 -1)/C$12*(LN(NORMDIST(F321,C$6,C$8,TRUE))+LN(1-NORMDIST(INDEX(F:F,C$12-E321+1,,1),C$6,C$8,TRUE)))),"",(2*E321 -1)/C$12*(LN(NORMDIST(F321,C$6,C$8,TRUE))+LN(1-NORMDIST(INDEX(F:F,C$12-E321+1,,1),C$6,C$8,TRUE))))</f>
        <v>-0.64420390502118319</v>
      </c>
    </row>
    <row r="322" spans="1:7">
      <c r="A322" s="3">
        <v>74290</v>
      </c>
      <c r="D322">
        <f t="shared" si="18"/>
        <v>-0.94041475433175892</v>
      </c>
      <c r="E322">
        <f t="shared" ref="E322:E385" si="20">E321+1</f>
        <v>322</v>
      </c>
      <c r="F322" s="3">
        <v>100000</v>
      </c>
      <c r="G322">
        <f t="shared" si="19"/>
        <v>-0.64533930490197511</v>
      </c>
    </row>
    <row r="323" spans="1:7">
      <c r="A323" s="3">
        <v>150000</v>
      </c>
      <c r="D323">
        <f t="shared" si="18"/>
        <v>-0.938311818676547</v>
      </c>
      <c r="E323">
        <f t="shared" si="20"/>
        <v>323</v>
      </c>
      <c r="F323" s="3">
        <v>100000</v>
      </c>
      <c r="G323">
        <f t="shared" si="19"/>
        <v>-0.64712855892708754</v>
      </c>
    </row>
    <row r="324" spans="1:7">
      <c r="A324" s="3">
        <v>250000</v>
      </c>
      <c r="D324">
        <f t="shared" si="18"/>
        <v>-0.93621302438782261</v>
      </c>
      <c r="E324">
        <f t="shared" si="20"/>
        <v>324</v>
      </c>
      <c r="F324" s="3">
        <v>100000</v>
      </c>
      <c r="G324">
        <f t="shared" si="19"/>
        <v>-0.64787396529110819</v>
      </c>
    </row>
    <row r="325" spans="1:7">
      <c r="A325" s="3">
        <v>150000</v>
      </c>
      <c r="D325">
        <f t="shared" si="18"/>
        <v>-0.93411834597740495</v>
      </c>
      <c r="E325">
        <f t="shared" si="20"/>
        <v>325</v>
      </c>
      <c r="F325" s="3">
        <v>100000</v>
      </c>
      <c r="G325">
        <f t="shared" si="19"/>
        <v>-0.64983551652343363</v>
      </c>
    </row>
    <row r="326" spans="1:7">
      <c r="A326" s="3">
        <v>1860</v>
      </c>
      <c r="D326">
        <f t="shared" si="18"/>
        <v>-0.93202775817894401</v>
      </c>
      <c r="E326">
        <f t="shared" si="20"/>
        <v>326</v>
      </c>
      <c r="F326" s="3">
        <v>100000</v>
      </c>
      <c r="G326">
        <f t="shared" si="19"/>
        <v>-0.65154841889094472</v>
      </c>
    </row>
    <row r="327" spans="1:7">
      <c r="A327" s="3">
        <v>387</v>
      </c>
      <c r="D327">
        <f t="shared" si="18"/>
        <v>-0.92994123594526557</v>
      </c>
      <c r="E327">
        <f t="shared" si="20"/>
        <v>327</v>
      </c>
      <c r="F327" s="3">
        <v>100000</v>
      </c>
      <c r="G327">
        <f t="shared" si="19"/>
        <v>-0.65280437808874203</v>
      </c>
    </row>
    <row r="328" spans="1:7">
      <c r="A328" s="3">
        <v>2110342</v>
      </c>
      <c r="D328">
        <f t="shared" si="18"/>
        <v>-0.92785875444577848</v>
      </c>
      <c r="E328">
        <f t="shared" si="20"/>
        <v>328</v>
      </c>
      <c r="F328" s="3">
        <v>100000</v>
      </c>
      <c r="G328">
        <f t="shared" si="19"/>
        <v>-0.65320323930574753</v>
      </c>
    </row>
    <row r="329" spans="1:7">
      <c r="A329" s="3">
        <v>953184</v>
      </c>
      <c r="D329">
        <f t="shared" si="18"/>
        <v>-0.92578028906389498</v>
      </c>
      <c r="E329">
        <f t="shared" si="20"/>
        <v>329</v>
      </c>
      <c r="F329" s="3">
        <v>100000</v>
      </c>
      <c r="G329">
        <f t="shared" si="19"/>
        <v>-0.65475949380136778</v>
      </c>
    </row>
    <row r="330" spans="1:7">
      <c r="A330" s="3">
        <v>300008</v>
      </c>
      <c r="D330">
        <f t="shared" si="18"/>
        <v>-0.92370581539451224</v>
      </c>
      <c r="E330">
        <f t="shared" si="20"/>
        <v>330</v>
      </c>
      <c r="F330" s="3">
        <v>100000</v>
      </c>
      <c r="G330">
        <f t="shared" si="19"/>
        <v>-0.65668272862261057</v>
      </c>
    </row>
    <row r="331" spans="1:7">
      <c r="A331" s="3">
        <v>797170</v>
      </c>
      <c r="D331">
        <f t="shared" si="18"/>
        <v>-0.92163530924151615</v>
      </c>
      <c r="E331">
        <f t="shared" si="20"/>
        <v>331</v>
      </c>
      <c r="F331" s="3">
        <v>100000</v>
      </c>
      <c r="G331">
        <f t="shared" si="19"/>
        <v>-0.65854991180044486</v>
      </c>
    </row>
    <row r="332" spans="1:7">
      <c r="A332" s="3">
        <v>30000</v>
      </c>
      <c r="D332">
        <f t="shared" si="18"/>
        <v>-0.91956874661532495</v>
      </c>
      <c r="E332">
        <f t="shared" si="20"/>
        <v>332</v>
      </c>
      <c r="F332" s="3">
        <v>100000</v>
      </c>
      <c r="G332">
        <f t="shared" si="19"/>
        <v>-0.66028530322275447</v>
      </c>
    </row>
    <row r="333" spans="1:7">
      <c r="A333" s="3">
        <v>21563</v>
      </c>
      <c r="D333">
        <f t="shared" si="18"/>
        <v>-0.91750610373047936</v>
      </c>
      <c r="E333">
        <f t="shared" si="20"/>
        <v>333</v>
      </c>
      <c r="F333" s="3">
        <v>100000</v>
      </c>
      <c r="G333">
        <f t="shared" si="19"/>
        <v>-0.6620240845470764</v>
      </c>
    </row>
    <row r="334" spans="1:7">
      <c r="A334" s="3">
        <v>703737</v>
      </c>
      <c r="D334">
        <f t="shared" si="18"/>
        <v>-0.91544735700324498</v>
      </c>
      <c r="E334">
        <f t="shared" si="20"/>
        <v>334</v>
      </c>
      <c r="F334" s="3">
        <v>100001</v>
      </c>
      <c r="G334">
        <f t="shared" si="19"/>
        <v>-0.66319287664210902</v>
      </c>
    </row>
    <row r="335" spans="1:7">
      <c r="A335" s="3">
        <v>150000</v>
      </c>
      <c r="D335">
        <f t="shared" si="18"/>
        <v>-0.91339248304928022</v>
      </c>
      <c r="E335">
        <f t="shared" si="20"/>
        <v>335</v>
      </c>
      <c r="F335" s="3">
        <v>100001</v>
      </c>
      <c r="G335">
        <f t="shared" si="19"/>
        <v>-0.66395020748844191</v>
      </c>
    </row>
    <row r="336" spans="1:7">
      <c r="A336" s="3">
        <v>650000</v>
      </c>
      <c r="D336">
        <f t="shared" si="18"/>
        <v>-0.91134145868131</v>
      </c>
      <c r="E336">
        <f t="shared" si="20"/>
        <v>336</v>
      </c>
      <c r="F336" s="3">
        <v>100007</v>
      </c>
      <c r="G336">
        <f t="shared" si="19"/>
        <v>-0.66563998248725242</v>
      </c>
    </row>
    <row r="337" spans="1:7">
      <c r="A337" s="3">
        <v>218567</v>
      </c>
      <c r="D337">
        <f t="shared" si="18"/>
        <v>-0.90929426090685161</v>
      </c>
      <c r="E337">
        <f t="shared" si="20"/>
        <v>337</v>
      </c>
      <c r="F337" s="3">
        <v>100013</v>
      </c>
      <c r="G337">
        <f t="shared" si="19"/>
        <v>-0.66725862904205968</v>
      </c>
    </row>
    <row r="338" spans="1:7">
      <c r="A338" s="3">
        <v>10000</v>
      </c>
      <c r="D338">
        <f t="shared" si="18"/>
        <v>-0.90725086692596058</v>
      </c>
      <c r="E338">
        <f t="shared" si="20"/>
        <v>338</v>
      </c>
      <c r="F338" s="3">
        <v>100025</v>
      </c>
      <c r="G338">
        <f t="shared" si="19"/>
        <v>-0.66906064415514299</v>
      </c>
    </row>
    <row r="339" spans="1:7">
      <c r="A339" s="3">
        <v>614954</v>
      </c>
      <c r="D339">
        <f t="shared" si="18"/>
        <v>-0.90521125412902514</v>
      </c>
      <c r="E339">
        <f t="shared" si="20"/>
        <v>339</v>
      </c>
      <c r="F339" s="3">
        <v>100034</v>
      </c>
      <c r="G339">
        <f t="shared" si="19"/>
        <v>-0.66975526713308642</v>
      </c>
    </row>
    <row r="340" spans="1:7">
      <c r="A340" s="3">
        <v>5000000</v>
      </c>
      <c r="D340">
        <f t="shared" si="18"/>
        <v>-0.9031754000945782</v>
      </c>
      <c r="E340">
        <f t="shared" si="20"/>
        <v>340</v>
      </c>
      <c r="F340" s="3">
        <v>100098</v>
      </c>
      <c r="G340">
        <f t="shared" si="19"/>
        <v>-0.67091900336213695</v>
      </c>
    </row>
    <row r="341" spans="1:7">
      <c r="A341" s="3">
        <v>36540</v>
      </c>
      <c r="D341">
        <f t="shared" si="18"/>
        <v>-0.90114328258713872</v>
      </c>
      <c r="E341">
        <f t="shared" si="20"/>
        <v>341</v>
      </c>
      <c r="F341" s="3">
        <v>100239</v>
      </c>
      <c r="G341">
        <f t="shared" si="19"/>
        <v>-0.67120406194395188</v>
      </c>
    </row>
    <row r="342" spans="1:7">
      <c r="A342" s="3">
        <v>1300000</v>
      </c>
      <c r="D342">
        <f t="shared" si="18"/>
        <v>-0.89911487955510427</v>
      </c>
      <c r="E342">
        <f t="shared" si="20"/>
        <v>342</v>
      </c>
      <c r="F342" s="3">
        <v>101965</v>
      </c>
      <c r="G342">
        <f t="shared" si="19"/>
        <v>-0.67169717851684985</v>
      </c>
    </row>
    <row r="343" spans="1:7">
      <c r="A343" s="3">
        <v>40000</v>
      </c>
      <c r="D343">
        <f t="shared" si="18"/>
        <v>-0.8970901691286467</v>
      </c>
      <c r="E343">
        <f t="shared" si="20"/>
        <v>343</v>
      </c>
      <c r="F343" s="3">
        <v>103000</v>
      </c>
      <c r="G343">
        <f t="shared" si="19"/>
        <v>-0.67358434150249935</v>
      </c>
    </row>
    <row r="344" spans="1:7">
      <c r="A344" s="3">
        <v>1465525</v>
      </c>
      <c r="D344">
        <f t="shared" si="18"/>
        <v>-0.89506912961766005</v>
      </c>
      <c r="E344">
        <f t="shared" si="20"/>
        <v>344</v>
      </c>
      <c r="F344" s="3">
        <v>104000</v>
      </c>
      <c r="G344">
        <f t="shared" si="19"/>
        <v>-0.6745505570821595</v>
      </c>
    </row>
    <row r="345" spans="1:7">
      <c r="A345" s="3">
        <v>14130000</v>
      </c>
      <c r="D345">
        <f t="shared" si="18"/>
        <v>-0.89305173950972228</v>
      </c>
      <c r="E345">
        <f t="shared" si="20"/>
        <v>345</v>
      </c>
      <c r="F345" s="3">
        <v>105000</v>
      </c>
      <c r="G345">
        <f t="shared" si="19"/>
        <v>-0.67617245255218106</v>
      </c>
    </row>
    <row r="346" spans="1:7">
      <c r="A346" s="3">
        <v>300000</v>
      </c>
      <c r="D346">
        <f t="shared" si="18"/>
        <v>-0.89103797746809899</v>
      </c>
      <c r="E346">
        <f t="shared" si="20"/>
        <v>346</v>
      </c>
      <c r="F346" s="3">
        <v>106875</v>
      </c>
      <c r="G346">
        <f t="shared" si="19"/>
        <v>-0.67785758087425885</v>
      </c>
    </row>
    <row r="347" spans="1:7">
      <c r="A347" s="3">
        <v>500543</v>
      </c>
      <c r="D347">
        <f t="shared" si="18"/>
        <v>-0.88902782232975952</v>
      </c>
      <c r="E347">
        <f t="shared" si="20"/>
        <v>347</v>
      </c>
      <c r="F347" s="3">
        <v>110000</v>
      </c>
      <c r="G347">
        <f t="shared" si="19"/>
        <v>-0.67956485800777744</v>
      </c>
    </row>
    <row r="348" spans="1:7">
      <c r="A348" s="3">
        <v>200000</v>
      </c>
      <c r="D348">
        <f t="shared" si="18"/>
        <v>-0.88702125310343927</v>
      </c>
      <c r="E348">
        <f t="shared" si="20"/>
        <v>348</v>
      </c>
      <c r="F348" s="3">
        <v>110000</v>
      </c>
      <c r="G348">
        <f t="shared" si="19"/>
        <v>-0.68152608414921401</v>
      </c>
    </row>
    <row r="349" spans="1:7">
      <c r="A349" s="3">
        <v>270492</v>
      </c>
      <c r="D349">
        <f t="shared" si="18"/>
        <v>-0.8850182489677072</v>
      </c>
      <c r="E349">
        <f t="shared" si="20"/>
        <v>349</v>
      </c>
      <c r="F349" s="3">
        <v>110000</v>
      </c>
      <c r="G349">
        <f t="shared" si="19"/>
        <v>-0.68348731029065057</v>
      </c>
    </row>
    <row r="350" spans="1:7">
      <c r="A350" s="3">
        <v>744703</v>
      </c>
      <c r="D350">
        <f t="shared" si="18"/>
        <v>-0.88301878926908817</v>
      </c>
      <c r="E350">
        <f t="shared" si="20"/>
        <v>350</v>
      </c>
      <c r="F350" s="3">
        <v>110610</v>
      </c>
      <c r="G350">
        <f t="shared" si="19"/>
        <v>-0.68540063152240416</v>
      </c>
    </row>
    <row r="351" spans="1:7">
      <c r="A351" s="3">
        <v>1000000</v>
      </c>
      <c r="D351">
        <f t="shared" si="18"/>
        <v>-0.88102285352018173</v>
      </c>
      <c r="E351">
        <f t="shared" si="20"/>
        <v>351</v>
      </c>
      <c r="F351" s="3">
        <v>110700</v>
      </c>
      <c r="G351">
        <f t="shared" si="19"/>
        <v>-0.68730114147680454</v>
      </c>
    </row>
    <row r="352" spans="1:7">
      <c r="A352" s="3">
        <v>400000</v>
      </c>
      <c r="D352">
        <f t="shared" si="18"/>
        <v>-0.87903042139783027</v>
      </c>
      <c r="E352">
        <f t="shared" si="20"/>
        <v>352</v>
      </c>
      <c r="F352" s="3">
        <v>111042</v>
      </c>
      <c r="G352">
        <f t="shared" si="19"/>
        <v>-0.68890022431233311</v>
      </c>
    </row>
    <row r="353" spans="1:7">
      <c r="A353" s="3">
        <v>10000</v>
      </c>
      <c r="D353">
        <f t="shared" si="18"/>
        <v>-0.87704147274129662</v>
      </c>
      <c r="E353">
        <f t="shared" si="20"/>
        <v>353</v>
      </c>
      <c r="F353" s="3">
        <v>111376</v>
      </c>
      <c r="G353">
        <f t="shared" si="19"/>
        <v>-0.69057197857346053</v>
      </c>
    </row>
    <row r="354" spans="1:7">
      <c r="A354" s="3">
        <v>659788</v>
      </c>
      <c r="D354">
        <f t="shared" si="18"/>
        <v>-0.87505598755048519</v>
      </c>
      <c r="E354">
        <f t="shared" si="20"/>
        <v>354</v>
      </c>
      <c r="F354" s="3">
        <v>115000</v>
      </c>
      <c r="G354">
        <f t="shared" si="19"/>
        <v>-0.68925746356504203</v>
      </c>
    </row>
    <row r="355" spans="1:7">
      <c r="A355" s="3">
        <v>10000</v>
      </c>
      <c r="D355">
        <f t="shared" si="18"/>
        <v>-0.87307394598415777</v>
      </c>
      <c r="E355">
        <f t="shared" si="20"/>
        <v>355</v>
      </c>
      <c r="F355" s="3">
        <v>115000</v>
      </c>
      <c r="G355">
        <f t="shared" si="19"/>
        <v>-0.69089590864486849</v>
      </c>
    </row>
    <row r="356" spans="1:7">
      <c r="A356" s="3">
        <v>255394</v>
      </c>
      <c r="D356">
        <f t="shared" si="18"/>
        <v>-0.87109532835821246</v>
      </c>
      <c r="E356">
        <f t="shared" si="20"/>
        <v>356</v>
      </c>
      <c r="F356" s="3">
        <v>115000</v>
      </c>
      <c r="G356">
        <f t="shared" si="19"/>
        <v>-0.69160511050403572</v>
      </c>
    </row>
    <row r="357" spans="1:7">
      <c r="A357" s="3">
        <v>111042</v>
      </c>
      <c r="D357">
        <f t="shared" si="18"/>
        <v>-0.86912011514394982</v>
      </c>
      <c r="E357">
        <f t="shared" si="20"/>
        <v>357</v>
      </c>
      <c r="F357" s="3">
        <v>115650</v>
      </c>
      <c r="G357">
        <f t="shared" si="19"/>
        <v>-0.6934661169540508</v>
      </c>
    </row>
    <row r="358" spans="1:7">
      <c r="A358" s="3">
        <v>175644</v>
      </c>
      <c r="D358">
        <f t="shared" si="18"/>
        <v>-0.86714828696638635</v>
      </c>
      <c r="E358">
        <f t="shared" si="20"/>
        <v>358</v>
      </c>
      <c r="F358" s="3">
        <v>119823</v>
      </c>
      <c r="G358">
        <f t="shared" si="19"/>
        <v>-0.69456864185271772</v>
      </c>
    </row>
    <row r="359" spans="1:7">
      <c r="A359" s="3">
        <v>272914</v>
      </c>
      <c r="D359">
        <f t="shared" si="18"/>
        <v>-0.86517982460258447</v>
      </c>
      <c r="E359">
        <f t="shared" si="20"/>
        <v>359</v>
      </c>
      <c r="F359" s="3">
        <v>120458</v>
      </c>
      <c r="G359">
        <f t="shared" si="19"/>
        <v>-0.69546606488690321</v>
      </c>
    </row>
    <row r="360" spans="1:7">
      <c r="A360" s="3">
        <v>285714</v>
      </c>
      <c r="D360">
        <f t="shared" si="18"/>
        <v>-0.86321470897999786</v>
      </c>
      <c r="E360">
        <f t="shared" si="20"/>
        <v>360</v>
      </c>
      <c r="F360" s="3">
        <v>121638</v>
      </c>
      <c r="G360">
        <f t="shared" si="19"/>
        <v>-0.69545804955268131</v>
      </c>
    </row>
    <row r="361" spans="1:7">
      <c r="A361" s="3">
        <v>235000</v>
      </c>
      <c r="D361">
        <f t="shared" si="18"/>
        <v>-0.86125292117485075</v>
      </c>
      <c r="E361">
        <f t="shared" si="20"/>
        <v>361</v>
      </c>
      <c r="F361" s="3">
        <v>122213</v>
      </c>
      <c r="G361">
        <f t="shared" si="19"/>
        <v>-0.69231444211507209</v>
      </c>
    </row>
    <row r="362" spans="1:7">
      <c r="A362" s="3">
        <v>2989138</v>
      </c>
      <c r="D362">
        <f t="shared" si="18"/>
        <v>-0.85929444241053332</v>
      </c>
      <c r="E362">
        <f t="shared" si="20"/>
        <v>362</v>
      </c>
      <c r="F362" s="3">
        <v>122404</v>
      </c>
      <c r="G362">
        <f t="shared" si="19"/>
        <v>-0.69395095838868159</v>
      </c>
    </row>
    <row r="363" spans="1:7">
      <c r="A363" s="3">
        <v>3615655</v>
      </c>
      <c r="D363">
        <f t="shared" si="18"/>
        <v>-0.85733925405601263</v>
      </c>
      <c r="E363">
        <f t="shared" si="20"/>
        <v>363</v>
      </c>
      <c r="F363" s="3">
        <v>122981</v>
      </c>
      <c r="G363">
        <f t="shared" si="19"/>
        <v>-0.69439513039198864</v>
      </c>
    </row>
    <row r="364" spans="1:7">
      <c r="A364" s="3">
        <v>329034</v>
      </c>
      <c r="D364">
        <f t="shared" si="18"/>
        <v>-0.85538733762428099</v>
      </c>
      <c r="E364">
        <f t="shared" si="20"/>
        <v>364</v>
      </c>
      <c r="F364" s="3">
        <v>124200</v>
      </c>
      <c r="G364">
        <f t="shared" si="19"/>
        <v>-0.69576422819041728</v>
      </c>
    </row>
    <row r="365" spans="1:7">
      <c r="A365" s="3">
        <v>400381</v>
      </c>
      <c r="D365">
        <f t="shared" si="18"/>
        <v>-0.85343867477080793</v>
      </c>
      <c r="E365">
        <f t="shared" si="20"/>
        <v>365</v>
      </c>
      <c r="F365" s="3">
        <v>124757</v>
      </c>
      <c r="G365">
        <f t="shared" si="19"/>
        <v>-0.69638643116590271</v>
      </c>
    </row>
    <row r="366" spans="1:7">
      <c r="A366" s="3">
        <v>5727043</v>
      </c>
      <c r="D366">
        <f t="shared" si="18"/>
        <v>-0.85149324729202225</v>
      </c>
      <c r="E366">
        <f t="shared" si="20"/>
        <v>366</v>
      </c>
      <c r="F366" s="3">
        <v>125000</v>
      </c>
      <c r="G366">
        <f t="shared" si="19"/>
        <v>-0.69773296711112032</v>
      </c>
    </row>
    <row r="367" spans="1:7">
      <c r="A367" s="3">
        <v>356054</v>
      </c>
      <c r="D367">
        <f t="shared" si="18"/>
        <v>-0.84955103712381652</v>
      </c>
      <c r="E367">
        <f t="shared" si="20"/>
        <v>367</v>
      </c>
      <c r="F367" s="3">
        <v>125000</v>
      </c>
      <c r="G367">
        <f t="shared" si="19"/>
        <v>-0.69933857831586765</v>
      </c>
    </row>
    <row r="368" spans="1:7">
      <c r="A368" s="3">
        <v>300000</v>
      </c>
      <c r="D368">
        <f t="shared" si="18"/>
        <v>-0.84761202634005872</v>
      </c>
      <c r="E368">
        <f t="shared" si="20"/>
        <v>368</v>
      </c>
      <c r="F368" s="3">
        <v>125000</v>
      </c>
      <c r="G368">
        <f t="shared" si="19"/>
        <v>-0.69984886383866074</v>
      </c>
    </row>
    <row r="369" spans="1:7">
      <c r="A369" s="3">
        <v>3204132</v>
      </c>
      <c r="D369">
        <f t="shared" si="18"/>
        <v>-0.84567619715114173</v>
      </c>
      <c r="E369">
        <f t="shared" si="20"/>
        <v>369</v>
      </c>
      <c r="F369" s="3">
        <v>125000</v>
      </c>
      <c r="G369">
        <f t="shared" si="19"/>
        <v>-0.70134073465995106</v>
      </c>
    </row>
    <row r="370" spans="1:7">
      <c r="A370" s="3">
        <v>27890</v>
      </c>
      <c r="D370">
        <f t="shared" si="18"/>
        <v>-0.84374353190253359</v>
      </c>
      <c r="E370">
        <f t="shared" si="20"/>
        <v>370</v>
      </c>
      <c r="F370" s="3">
        <v>125000</v>
      </c>
      <c r="G370">
        <f t="shared" si="19"/>
        <v>-0.70199542623516875</v>
      </c>
    </row>
    <row r="371" spans="1:7">
      <c r="A371" s="3">
        <v>134281</v>
      </c>
      <c r="D371">
        <f t="shared" si="18"/>
        <v>-0.84181401307336223</v>
      </c>
      <c r="E371">
        <f t="shared" si="20"/>
        <v>371</v>
      </c>
      <c r="F371" s="3">
        <v>125000</v>
      </c>
      <c r="G371">
        <f t="shared" si="19"/>
        <v>-0.70337000465910993</v>
      </c>
    </row>
    <row r="372" spans="1:7">
      <c r="A372" s="3">
        <v>499996</v>
      </c>
      <c r="D372">
        <f t="shared" si="18"/>
        <v>-0.83988762327500699</v>
      </c>
      <c r="E372">
        <f t="shared" si="20"/>
        <v>372</v>
      </c>
      <c r="F372" s="3">
        <v>125000</v>
      </c>
      <c r="G372">
        <f t="shared" si="19"/>
        <v>-0.70447016732758128</v>
      </c>
    </row>
    <row r="373" spans="1:7">
      <c r="A373" s="3">
        <v>132907</v>
      </c>
      <c r="D373">
        <f t="shared" si="18"/>
        <v>-0.83796434524972019</v>
      </c>
      <c r="E373">
        <f t="shared" si="20"/>
        <v>373</v>
      </c>
      <c r="F373" s="3">
        <v>125000</v>
      </c>
      <c r="G373">
        <f t="shared" si="19"/>
        <v>-0.70520756357822534</v>
      </c>
    </row>
    <row r="374" spans="1:7">
      <c r="A374" s="3">
        <v>420002</v>
      </c>
      <c r="D374">
        <f t="shared" si="18"/>
        <v>-0.83604416186924968</v>
      </c>
      <c r="E374">
        <f t="shared" si="20"/>
        <v>374</v>
      </c>
      <c r="F374" s="3">
        <v>125104</v>
      </c>
      <c r="G374">
        <f t="shared" si="19"/>
        <v>-0.70658675633544143</v>
      </c>
    </row>
    <row r="375" spans="1:7">
      <c r="A375" s="3">
        <v>4463541</v>
      </c>
      <c r="D375">
        <f t="shared" si="18"/>
        <v>-0.83412705613350391</v>
      </c>
      <c r="E375">
        <f t="shared" si="20"/>
        <v>375</v>
      </c>
      <c r="F375" s="3">
        <v>125962</v>
      </c>
      <c r="G375">
        <f t="shared" si="19"/>
        <v>-0.70840650591859067</v>
      </c>
    </row>
    <row r="376" spans="1:7">
      <c r="A376" s="3">
        <v>2423203</v>
      </c>
      <c r="D376">
        <f t="shared" si="18"/>
        <v>-0.83221301116920743</v>
      </c>
      <c r="E376">
        <f t="shared" si="20"/>
        <v>376</v>
      </c>
      <c r="F376" s="3">
        <v>129150</v>
      </c>
      <c r="G376">
        <f t="shared" si="19"/>
        <v>-0.70885542657892331</v>
      </c>
    </row>
    <row r="377" spans="1:7">
      <c r="A377" s="3">
        <v>247333</v>
      </c>
      <c r="D377">
        <f t="shared" si="18"/>
        <v>-0.83030201022859285</v>
      </c>
      <c r="E377">
        <f t="shared" si="20"/>
        <v>377</v>
      </c>
      <c r="F377" s="3">
        <v>131250</v>
      </c>
      <c r="G377">
        <f t="shared" si="19"/>
        <v>-0.70970765743990694</v>
      </c>
    </row>
    <row r="378" spans="1:7">
      <c r="A378" s="3">
        <v>799759</v>
      </c>
      <c r="D378">
        <f t="shared" si="18"/>
        <v>-0.82839403668810574</v>
      </c>
      <c r="E378">
        <f t="shared" si="20"/>
        <v>378</v>
      </c>
      <c r="F378" s="3">
        <v>131417</v>
      </c>
      <c r="G378">
        <f t="shared" si="19"/>
        <v>-0.7110824248085561</v>
      </c>
    </row>
    <row r="379" spans="1:7">
      <c r="A379" s="3">
        <v>375000</v>
      </c>
      <c r="D379">
        <f t="shared" si="18"/>
        <v>-0.82648907404711691</v>
      </c>
      <c r="E379">
        <f t="shared" si="20"/>
        <v>379</v>
      </c>
      <c r="F379" s="3">
        <v>132000</v>
      </c>
      <c r="G379">
        <f t="shared" si="19"/>
        <v>-0.71279695794934539</v>
      </c>
    </row>
    <row r="380" spans="1:7">
      <c r="A380" s="3">
        <v>397590</v>
      </c>
      <c r="D380">
        <f t="shared" si="18"/>
        <v>-0.82458710592666618</v>
      </c>
      <c r="E380">
        <f t="shared" si="20"/>
        <v>380</v>
      </c>
      <c r="F380" s="3">
        <v>132907</v>
      </c>
      <c r="G380">
        <f t="shared" si="19"/>
        <v>-0.71397076864321762</v>
      </c>
    </row>
    <row r="381" spans="1:7">
      <c r="A381" s="3">
        <v>245534</v>
      </c>
      <c r="D381">
        <f t="shared" si="18"/>
        <v>-0.82268811606820791</v>
      </c>
      <c r="E381">
        <f t="shared" si="20"/>
        <v>381</v>
      </c>
      <c r="F381" s="3">
        <v>134000</v>
      </c>
      <c r="G381">
        <f t="shared" si="19"/>
        <v>-0.7156776139114841</v>
      </c>
    </row>
    <row r="382" spans="1:7">
      <c r="A382" s="3">
        <v>621265</v>
      </c>
      <c r="D382">
        <f t="shared" si="18"/>
        <v>-0.8207920883323806</v>
      </c>
      <c r="E382">
        <f t="shared" si="20"/>
        <v>382</v>
      </c>
      <c r="F382" s="3">
        <v>134281</v>
      </c>
      <c r="G382">
        <f t="shared" si="19"/>
        <v>-0.71753449231149202</v>
      </c>
    </row>
    <row r="383" spans="1:7">
      <c r="A383" s="3">
        <v>497499</v>
      </c>
      <c r="D383">
        <f t="shared" si="18"/>
        <v>-0.81889900669779603</v>
      </c>
      <c r="E383">
        <f t="shared" si="20"/>
        <v>383</v>
      </c>
      <c r="F383" s="3">
        <v>135000</v>
      </c>
      <c r="G383">
        <f t="shared" si="19"/>
        <v>-0.7193537279051504</v>
      </c>
    </row>
    <row r="384" spans="1:7">
      <c r="A384" s="3">
        <v>1418622</v>
      </c>
      <c r="D384">
        <f t="shared" si="18"/>
        <v>-0.81700885525983147</v>
      </c>
      <c r="E384">
        <f t="shared" si="20"/>
        <v>384</v>
      </c>
      <c r="F384" s="3">
        <v>135001</v>
      </c>
      <c r="G384">
        <f t="shared" si="19"/>
        <v>-0.72016062891804256</v>
      </c>
    </row>
    <row r="385" spans="1:7">
      <c r="A385" s="3">
        <v>498857</v>
      </c>
      <c r="D385">
        <f t="shared" ref="D385:D448" si="21">NORMSINV((E385-0.5)/C$12)</f>
        <v>-0.8151216182294444</v>
      </c>
      <c r="E385">
        <f t="shared" si="20"/>
        <v>385</v>
      </c>
      <c r="F385" s="3">
        <v>136400</v>
      </c>
      <c r="G385">
        <f t="shared" ref="G385:G448" si="22">IF(ISERROR((2*E385 -1)/C$12*(LN(NORMDIST(F385,C$6,C$8,TRUE))+LN(1-NORMDIST(INDEX(F:F,C$12-E385+1,,1),C$6,C$8,TRUE)))),"",(2*E385 -1)/C$12*(LN(NORMDIST(F385,C$6,C$8,TRUE))+LN(1-NORMDIST(INDEX(F:F,C$12-E385+1,,1),C$6,C$8,TRUE))))</f>
        <v>-0.72176717371224708</v>
      </c>
    </row>
    <row r="386" spans="1:7">
      <c r="A386" s="3">
        <v>50000</v>
      </c>
      <c r="D386">
        <f t="shared" si="21"/>
        <v>-0.81323727993200967</v>
      </c>
      <c r="E386">
        <f t="shared" ref="E386:E449" si="23">E385+1</f>
        <v>386</v>
      </c>
      <c r="F386" s="3">
        <v>137500</v>
      </c>
      <c r="G386">
        <f t="shared" si="22"/>
        <v>-0.72136628872450148</v>
      </c>
    </row>
    <row r="387" spans="1:7">
      <c r="A387" s="3">
        <v>959477</v>
      </c>
      <c r="D387">
        <f t="shared" si="21"/>
        <v>-0.81135582480615442</v>
      </c>
      <c r="E387">
        <f t="shared" si="23"/>
        <v>387</v>
      </c>
      <c r="F387" s="3">
        <v>139438</v>
      </c>
      <c r="G387">
        <f t="shared" si="22"/>
        <v>-0.72276459736444509</v>
      </c>
    </row>
    <row r="388" spans="1:7">
      <c r="A388" s="3">
        <v>47810</v>
      </c>
      <c r="D388">
        <f t="shared" si="21"/>
        <v>-0.80947723740261945</v>
      </c>
      <c r="E388">
        <f t="shared" si="23"/>
        <v>388</v>
      </c>
      <c r="F388" s="3">
        <v>139950</v>
      </c>
      <c r="G388">
        <f t="shared" si="22"/>
        <v>-0.72409162836251972</v>
      </c>
    </row>
    <row r="389" spans="1:7">
      <c r="A389" s="3">
        <v>50000</v>
      </c>
      <c r="D389">
        <f t="shared" si="21"/>
        <v>-0.80760150238313733</v>
      </c>
      <c r="E389">
        <f t="shared" si="23"/>
        <v>389</v>
      </c>
      <c r="F389" s="3">
        <v>140000</v>
      </c>
      <c r="G389">
        <f t="shared" si="22"/>
        <v>-0.72553492726490521</v>
      </c>
    </row>
    <row r="390" spans="1:7">
      <c r="A390" s="3">
        <v>50000</v>
      </c>
      <c r="D390">
        <f t="shared" si="21"/>
        <v>-0.80572860451931283</v>
      </c>
      <c r="E390">
        <f t="shared" si="23"/>
        <v>390</v>
      </c>
      <c r="F390" s="3">
        <v>140000</v>
      </c>
      <c r="G390">
        <f t="shared" si="22"/>
        <v>-0.72687016537705507</v>
      </c>
    </row>
    <row r="391" spans="1:7">
      <c r="A391" s="3">
        <v>50000</v>
      </c>
      <c r="D391">
        <f t="shared" si="21"/>
        <v>-0.80385852869152519</v>
      </c>
      <c r="E391">
        <f t="shared" si="23"/>
        <v>391</v>
      </c>
      <c r="F391" s="3">
        <v>140000</v>
      </c>
      <c r="G391">
        <f t="shared" si="22"/>
        <v>-0.72871740040479871</v>
      </c>
    </row>
    <row r="392" spans="1:7">
      <c r="A392" s="3">
        <v>49996</v>
      </c>
      <c r="D392">
        <f t="shared" si="21"/>
        <v>-0.80199125988784903</v>
      </c>
      <c r="E392">
        <f t="shared" si="23"/>
        <v>392</v>
      </c>
      <c r="F392" s="3">
        <v>143600</v>
      </c>
      <c r="G392">
        <f t="shared" si="22"/>
        <v>-0.72861118000033342</v>
      </c>
    </row>
    <row r="393" spans="1:7">
      <c r="A393" s="3">
        <v>42500</v>
      </c>
      <c r="D393">
        <f t="shared" si="21"/>
        <v>-0.8001267832029717</v>
      </c>
      <c r="E393">
        <f t="shared" si="23"/>
        <v>393</v>
      </c>
      <c r="F393" s="3">
        <v>143973</v>
      </c>
      <c r="G393">
        <f t="shared" si="22"/>
        <v>-0.73029914364023107</v>
      </c>
    </row>
    <row r="394" spans="1:7">
      <c r="A394" s="3">
        <v>50000</v>
      </c>
      <c r="D394">
        <f t="shared" si="21"/>
        <v>-0.79826508383714556</v>
      </c>
      <c r="E394">
        <f t="shared" si="23"/>
        <v>394</v>
      </c>
      <c r="F394" s="3">
        <v>144650</v>
      </c>
      <c r="G394">
        <f t="shared" si="22"/>
        <v>-0.73210019946331684</v>
      </c>
    </row>
    <row r="395" spans="1:7">
      <c r="A395" s="3">
        <v>50000</v>
      </c>
      <c r="D395">
        <f t="shared" si="21"/>
        <v>-0.79640614709513369</v>
      </c>
      <c r="E395">
        <f t="shared" si="23"/>
        <v>395</v>
      </c>
      <c r="F395" s="3">
        <v>144917</v>
      </c>
      <c r="G395">
        <f t="shared" si="22"/>
        <v>-0.73393712748545337</v>
      </c>
    </row>
    <row r="396" spans="1:7">
      <c r="A396" s="3">
        <v>49949</v>
      </c>
      <c r="D396">
        <f t="shared" si="21"/>
        <v>-0.7945499583851855</v>
      </c>
      <c r="E396">
        <f t="shared" si="23"/>
        <v>396</v>
      </c>
      <c r="F396" s="3">
        <v>146221</v>
      </c>
      <c r="G396">
        <f t="shared" si="22"/>
        <v>-0.73568223030362645</v>
      </c>
    </row>
    <row r="397" spans="1:7">
      <c r="A397" s="3">
        <v>50000</v>
      </c>
      <c r="D397">
        <f t="shared" si="21"/>
        <v>-0.79269650321800811</v>
      </c>
      <c r="E397">
        <f t="shared" si="23"/>
        <v>397</v>
      </c>
      <c r="F397" s="3">
        <v>146337</v>
      </c>
      <c r="G397">
        <f t="shared" si="22"/>
        <v>-0.73753207883773608</v>
      </c>
    </row>
    <row r="398" spans="1:7">
      <c r="A398" s="3">
        <v>50000</v>
      </c>
      <c r="D398">
        <f t="shared" si="21"/>
        <v>-0.79084576720576527</v>
      </c>
      <c r="E398">
        <f t="shared" si="23"/>
        <v>398</v>
      </c>
      <c r="F398" s="3">
        <v>147920</v>
      </c>
      <c r="G398">
        <f t="shared" si="22"/>
        <v>-0.73925151290695323</v>
      </c>
    </row>
    <row r="399" spans="1:7">
      <c r="A399" s="3">
        <v>50000</v>
      </c>
      <c r="D399">
        <f t="shared" si="21"/>
        <v>-0.78899773606108103</v>
      </c>
      <c r="E399">
        <f t="shared" si="23"/>
        <v>399</v>
      </c>
      <c r="F399" s="3">
        <v>148930</v>
      </c>
      <c r="G399">
        <f t="shared" si="22"/>
        <v>-0.74102130265753707</v>
      </c>
    </row>
    <row r="400" spans="1:7">
      <c r="A400" s="3">
        <v>39280</v>
      </c>
      <c r="D400">
        <f t="shared" si="21"/>
        <v>-0.78715239559605388</v>
      </c>
      <c r="E400">
        <f t="shared" si="23"/>
        <v>400</v>
      </c>
      <c r="F400" s="3">
        <v>149644</v>
      </c>
      <c r="G400">
        <f t="shared" si="22"/>
        <v>-0.74281707992513457</v>
      </c>
    </row>
    <row r="401" spans="1:7">
      <c r="A401" s="3">
        <v>50000</v>
      </c>
      <c r="D401">
        <f t="shared" si="21"/>
        <v>-0.78530973172128959</v>
      </c>
      <c r="E401">
        <f t="shared" si="23"/>
        <v>401</v>
      </c>
      <c r="F401" s="3">
        <v>149733</v>
      </c>
      <c r="G401">
        <f t="shared" si="22"/>
        <v>-0.74466848105581029</v>
      </c>
    </row>
    <row r="402" spans="1:7">
      <c r="A402" s="3">
        <v>49500</v>
      </c>
      <c r="D402">
        <f t="shared" si="21"/>
        <v>-0.78346973044494084</v>
      </c>
      <c r="E402">
        <f t="shared" si="23"/>
        <v>402</v>
      </c>
      <c r="F402" s="3">
        <v>149950</v>
      </c>
      <c r="G402">
        <f t="shared" si="22"/>
        <v>-0.74650835781561309</v>
      </c>
    </row>
    <row r="403" spans="1:7">
      <c r="A403" s="3">
        <v>23476</v>
      </c>
      <c r="D403">
        <f t="shared" si="21"/>
        <v>-0.78163237787175588</v>
      </c>
      <c r="E403">
        <f t="shared" si="23"/>
        <v>403</v>
      </c>
      <c r="F403" s="3">
        <v>150000</v>
      </c>
      <c r="G403">
        <f t="shared" si="22"/>
        <v>-0.74836315901543482</v>
      </c>
    </row>
    <row r="404" spans="1:7">
      <c r="A404" s="3">
        <v>50000</v>
      </c>
      <c r="D404">
        <f t="shared" si="21"/>
        <v>-0.77979766020214758</v>
      </c>
      <c r="E404">
        <f t="shared" si="23"/>
        <v>404</v>
      </c>
      <c r="F404" s="3">
        <v>150000</v>
      </c>
      <c r="G404">
        <f t="shared" si="22"/>
        <v>-0.75022244636702595</v>
      </c>
    </row>
    <row r="405" spans="1:7">
      <c r="A405" s="3">
        <v>400000</v>
      </c>
      <c r="D405">
        <f t="shared" si="21"/>
        <v>-0.77796556373126646</v>
      </c>
      <c r="E405">
        <f t="shared" si="23"/>
        <v>405</v>
      </c>
      <c r="F405" s="3">
        <v>150000</v>
      </c>
      <c r="G405">
        <f t="shared" si="22"/>
        <v>-0.75208173371861708</v>
      </c>
    </row>
    <row r="406" spans="1:7">
      <c r="A406" s="3">
        <v>50000</v>
      </c>
      <c r="D406">
        <f t="shared" si="21"/>
        <v>-0.77613607484808611</v>
      </c>
      <c r="E406">
        <f t="shared" si="23"/>
        <v>406</v>
      </c>
      <c r="F406" s="3">
        <v>150000</v>
      </c>
      <c r="G406">
        <f t="shared" si="22"/>
        <v>-0.75394102107020822</v>
      </c>
    </row>
    <row r="407" spans="1:7">
      <c r="A407" s="3">
        <v>999795</v>
      </c>
      <c r="D407">
        <f t="shared" si="21"/>
        <v>-0.77430918003450167</v>
      </c>
      <c r="E407">
        <f t="shared" si="23"/>
        <v>407</v>
      </c>
      <c r="F407" s="3">
        <v>150000</v>
      </c>
      <c r="G407">
        <f t="shared" si="22"/>
        <v>-0.75580030842179935</v>
      </c>
    </row>
    <row r="408" spans="1:7">
      <c r="A408" s="3">
        <v>50000</v>
      </c>
      <c r="D408">
        <f t="shared" si="21"/>
        <v>-0.77248486586443466</v>
      </c>
      <c r="E408">
        <f t="shared" si="23"/>
        <v>408</v>
      </c>
      <c r="F408" s="3">
        <v>150000</v>
      </c>
      <c r="G408">
        <f t="shared" si="22"/>
        <v>-0.75765959577339048</v>
      </c>
    </row>
    <row r="409" spans="1:7">
      <c r="A409" s="3">
        <v>1000001</v>
      </c>
      <c r="D409">
        <f t="shared" si="21"/>
        <v>-0.77066311900295681</v>
      </c>
      <c r="E409">
        <f t="shared" si="23"/>
        <v>409</v>
      </c>
      <c r="F409" s="3">
        <v>150000</v>
      </c>
      <c r="G409">
        <f t="shared" si="22"/>
        <v>-0.75951881009178013</v>
      </c>
    </row>
    <row r="410" spans="1:7">
      <c r="A410" s="3">
        <v>50000</v>
      </c>
      <c r="D410">
        <f t="shared" si="21"/>
        <v>-0.76884392620541508</v>
      </c>
      <c r="E410">
        <f t="shared" si="23"/>
        <v>410</v>
      </c>
      <c r="F410" s="3">
        <v>150000</v>
      </c>
      <c r="G410">
        <f t="shared" si="22"/>
        <v>-0.76105988131825519</v>
      </c>
    </row>
    <row r="411" spans="1:7">
      <c r="A411" s="3">
        <v>277044</v>
      </c>
      <c r="D411">
        <f t="shared" si="21"/>
        <v>-0.76702727431657225</v>
      </c>
      <c r="E411">
        <f t="shared" si="23"/>
        <v>411</v>
      </c>
      <c r="F411" s="3">
        <v>150000</v>
      </c>
      <c r="G411">
        <f t="shared" si="22"/>
        <v>-0.76245723865742576</v>
      </c>
    </row>
    <row r="412" spans="1:7">
      <c r="A412" s="3">
        <v>2000000</v>
      </c>
      <c r="D412">
        <f t="shared" si="21"/>
        <v>-0.76521315026975578</v>
      </c>
      <c r="E412">
        <f t="shared" si="23"/>
        <v>412</v>
      </c>
      <c r="F412" s="3">
        <v>150000</v>
      </c>
      <c r="G412">
        <f t="shared" si="22"/>
        <v>-0.76418537939945574</v>
      </c>
    </row>
    <row r="413" spans="1:7">
      <c r="A413" s="3">
        <v>281217</v>
      </c>
      <c r="D413">
        <f t="shared" si="21"/>
        <v>-0.76340154108601743</v>
      </c>
      <c r="E413">
        <f t="shared" si="23"/>
        <v>413</v>
      </c>
      <c r="F413" s="3">
        <v>150000</v>
      </c>
      <c r="G413">
        <f t="shared" si="22"/>
        <v>-0.76562883849891827</v>
      </c>
    </row>
    <row r="414" spans="1:7">
      <c r="A414" s="3">
        <v>88000</v>
      </c>
      <c r="D414">
        <f t="shared" si="21"/>
        <v>-0.76159243387330577</v>
      </c>
      <c r="E414">
        <f t="shared" si="23"/>
        <v>414</v>
      </c>
      <c r="F414" s="3">
        <v>150000</v>
      </c>
      <c r="G414">
        <f t="shared" si="22"/>
        <v>-0.76740485978285256</v>
      </c>
    </row>
    <row r="415" spans="1:7">
      <c r="A415" s="3">
        <v>75000</v>
      </c>
      <c r="D415">
        <f t="shared" si="21"/>
        <v>-0.75978581582564031</v>
      </c>
      <c r="E415">
        <f t="shared" si="23"/>
        <v>415</v>
      </c>
      <c r="F415" s="3">
        <v>150000</v>
      </c>
      <c r="G415">
        <f t="shared" si="22"/>
        <v>-0.76883721878411027</v>
      </c>
    </row>
    <row r="416" spans="1:7">
      <c r="A416" s="3">
        <v>146221</v>
      </c>
      <c r="D416">
        <f t="shared" si="21"/>
        <v>-0.75798167422230422</v>
      </c>
      <c r="E416">
        <f t="shared" si="23"/>
        <v>416</v>
      </c>
      <c r="F416" s="3">
        <v>150000</v>
      </c>
      <c r="G416">
        <f t="shared" si="22"/>
        <v>-0.77069207335295009</v>
      </c>
    </row>
    <row r="417" spans="1:7">
      <c r="A417" s="3">
        <v>498055</v>
      </c>
      <c r="D417">
        <f t="shared" si="21"/>
        <v>-0.75617999642704004</v>
      </c>
      <c r="E417">
        <f t="shared" si="23"/>
        <v>417</v>
      </c>
      <c r="F417" s="3">
        <v>150000</v>
      </c>
      <c r="G417">
        <f t="shared" si="22"/>
        <v>-0.77237214116641328</v>
      </c>
    </row>
    <row r="418" spans="1:7">
      <c r="A418" s="3">
        <v>600000</v>
      </c>
      <c r="D418">
        <f t="shared" si="21"/>
        <v>-0.75438076988725999</v>
      </c>
      <c r="E418">
        <f t="shared" si="23"/>
        <v>418</v>
      </c>
      <c r="F418" s="3">
        <v>150000</v>
      </c>
      <c r="G418">
        <f t="shared" si="22"/>
        <v>-0.773164999641614</v>
      </c>
    </row>
    <row r="419" spans="1:7">
      <c r="A419" s="3">
        <v>818471</v>
      </c>
      <c r="D419">
        <f t="shared" si="21"/>
        <v>-0.75258398213326227</v>
      </c>
      <c r="E419">
        <f t="shared" si="23"/>
        <v>419</v>
      </c>
      <c r="F419" s="3">
        <v>150000</v>
      </c>
      <c r="G419">
        <f t="shared" si="22"/>
        <v>-0.77493476521141702</v>
      </c>
    </row>
    <row r="420" spans="1:7">
      <c r="A420" s="3">
        <v>297800</v>
      </c>
      <c r="D420">
        <f t="shared" si="21"/>
        <v>-0.7507896207774537</v>
      </c>
      <c r="E420">
        <f t="shared" si="23"/>
        <v>420</v>
      </c>
      <c r="F420" s="3">
        <v>150000</v>
      </c>
      <c r="G420">
        <f t="shared" si="22"/>
        <v>-0.77546643534588866</v>
      </c>
    </row>
    <row r="421" spans="1:7">
      <c r="A421" s="3">
        <v>1168734</v>
      </c>
      <c r="D421">
        <f t="shared" si="21"/>
        <v>-0.74899767351358915</v>
      </c>
      <c r="E421">
        <f t="shared" si="23"/>
        <v>421</v>
      </c>
      <c r="F421" s="3">
        <v>150000</v>
      </c>
      <c r="G421">
        <f t="shared" si="22"/>
        <v>-0.77704134794152679</v>
      </c>
    </row>
    <row r="422" spans="1:7">
      <c r="A422" s="3">
        <v>1250000</v>
      </c>
      <c r="D422">
        <f t="shared" si="21"/>
        <v>-0.747208128116013</v>
      </c>
      <c r="E422">
        <f t="shared" si="23"/>
        <v>422</v>
      </c>
      <c r="F422" s="3">
        <v>150000</v>
      </c>
      <c r="G422">
        <f t="shared" si="22"/>
        <v>-0.77836931822420985</v>
      </c>
    </row>
    <row r="423" spans="1:7">
      <c r="A423" s="3">
        <v>750000</v>
      </c>
      <c r="D423">
        <f t="shared" si="21"/>
        <v>-0.74542097243891159</v>
      </c>
      <c r="E423">
        <f t="shared" si="23"/>
        <v>423</v>
      </c>
      <c r="F423" s="3">
        <v>150000</v>
      </c>
      <c r="G423">
        <f t="shared" si="22"/>
        <v>-0.77991732794956026</v>
      </c>
    </row>
    <row r="424" spans="1:7">
      <c r="A424" s="3">
        <v>3956061</v>
      </c>
      <c r="D424">
        <f t="shared" si="21"/>
        <v>-0.74363619441557494</v>
      </c>
      <c r="E424">
        <f t="shared" si="23"/>
        <v>424</v>
      </c>
      <c r="F424" s="3">
        <v>150000</v>
      </c>
      <c r="G424">
        <f t="shared" si="22"/>
        <v>-0.78012684485532835</v>
      </c>
    </row>
    <row r="425" spans="1:7">
      <c r="A425" s="3">
        <v>855766</v>
      </c>
      <c r="D425">
        <f t="shared" si="21"/>
        <v>-0.74185378205766506</v>
      </c>
      <c r="E425">
        <f t="shared" si="23"/>
        <v>425</v>
      </c>
      <c r="F425" s="3">
        <v>150003</v>
      </c>
      <c r="G425">
        <f t="shared" si="22"/>
        <v>-0.78173786696560821</v>
      </c>
    </row>
    <row r="426" spans="1:7">
      <c r="A426" s="3">
        <v>50000</v>
      </c>
      <c r="D426">
        <f t="shared" si="21"/>
        <v>-0.74007372345449651</v>
      </c>
      <c r="E426">
        <f t="shared" si="23"/>
        <v>426</v>
      </c>
      <c r="F426" s="3">
        <v>150834</v>
      </c>
      <c r="G426">
        <f t="shared" si="22"/>
        <v>-0.78350040485020789</v>
      </c>
    </row>
    <row r="427" spans="1:7">
      <c r="A427" s="3">
        <v>500000</v>
      </c>
      <c r="D427">
        <f t="shared" si="21"/>
        <v>-0.7382960067723191</v>
      </c>
      <c r="E427">
        <f t="shared" si="23"/>
        <v>427</v>
      </c>
      <c r="F427" s="3">
        <v>151019</v>
      </c>
      <c r="G427">
        <f t="shared" si="22"/>
        <v>-0.78489117286702281</v>
      </c>
    </row>
    <row r="428" spans="1:7">
      <c r="A428" s="3">
        <v>500906</v>
      </c>
      <c r="D428">
        <f t="shared" si="21"/>
        <v>-0.73652062025361431</v>
      </c>
      <c r="E428">
        <f t="shared" si="23"/>
        <v>428</v>
      </c>
      <c r="F428" s="3">
        <v>151125</v>
      </c>
      <c r="G428">
        <f t="shared" si="22"/>
        <v>-0.78583179208091092</v>
      </c>
    </row>
    <row r="429" spans="1:7">
      <c r="A429" s="3">
        <v>494826</v>
      </c>
      <c r="D429">
        <f t="shared" si="21"/>
        <v>-0.73474755221639698</v>
      </c>
      <c r="E429">
        <f t="shared" si="23"/>
        <v>429</v>
      </c>
      <c r="F429" s="3">
        <v>151200</v>
      </c>
      <c r="G429">
        <f t="shared" si="22"/>
        <v>-0.78628743765417131</v>
      </c>
    </row>
    <row r="430" spans="1:7">
      <c r="A430" s="3">
        <v>871845</v>
      </c>
      <c r="D430">
        <f t="shared" si="21"/>
        <v>-0.73297679105352553</v>
      </c>
      <c r="E430">
        <f t="shared" si="23"/>
        <v>430</v>
      </c>
      <c r="F430" s="3">
        <v>151431</v>
      </c>
      <c r="G430">
        <f t="shared" si="22"/>
        <v>-0.78698297740373679</v>
      </c>
    </row>
    <row r="431" spans="1:7">
      <c r="A431" s="3">
        <v>350000</v>
      </c>
      <c r="D431">
        <f t="shared" si="21"/>
        <v>-0.73120832523201906</v>
      </c>
      <c r="E431">
        <f t="shared" si="23"/>
        <v>431</v>
      </c>
      <c r="F431" s="3">
        <v>152232</v>
      </c>
      <c r="G431">
        <f t="shared" si="22"/>
        <v>-0.78858703984713996</v>
      </c>
    </row>
    <row r="432" spans="1:7">
      <c r="A432" s="3">
        <v>4030207</v>
      </c>
      <c r="D432">
        <f t="shared" si="21"/>
        <v>-0.72944214329238366</v>
      </c>
      <c r="E432">
        <f t="shared" si="23"/>
        <v>432</v>
      </c>
      <c r="F432" s="3">
        <v>152513</v>
      </c>
      <c r="G432">
        <f t="shared" si="22"/>
        <v>-0.78828064194720038</v>
      </c>
    </row>
    <row r="433" spans="1:7">
      <c r="A433" s="3">
        <v>500000</v>
      </c>
      <c r="D433">
        <f t="shared" si="21"/>
        <v>-0.7276782338479475</v>
      </c>
      <c r="E433">
        <f t="shared" si="23"/>
        <v>433</v>
      </c>
      <c r="F433" s="3">
        <v>152900</v>
      </c>
      <c r="G433">
        <f t="shared" si="22"/>
        <v>-0.78982639417117595</v>
      </c>
    </row>
    <row r="434" spans="1:7">
      <c r="A434" s="3">
        <v>200000</v>
      </c>
      <c r="D434">
        <f t="shared" si="21"/>
        <v>-0.72591658558419581</v>
      </c>
      <c r="E434">
        <f t="shared" si="23"/>
        <v>434</v>
      </c>
      <c r="F434" s="3">
        <v>154347</v>
      </c>
      <c r="G434">
        <f t="shared" si="22"/>
        <v>-0.79039368057592929</v>
      </c>
    </row>
    <row r="435" spans="1:7">
      <c r="A435" s="3">
        <v>25000</v>
      </c>
      <c r="D435">
        <f t="shared" si="21"/>
        <v>-0.7241571872581275</v>
      </c>
      <c r="E435">
        <f t="shared" si="23"/>
        <v>435</v>
      </c>
      <c r="F435" s="3">
        <v>156000</v>
      </c>
      <c r="G435">
        <f t="shared" si="22"/>
        <v>-0.79198698124978895</v>
      </c>
    </row>
    <row r="436" spans="1:7">
      <c r="A436" s="3">
        <v>151019</v>
      </c>
      <c r="D436">
        <f t="shared" si="21"/>
        <v>-0.72240002769760137</v>
      </c>
      <c r="E436">
        <f t="shared" si="23"/>
        <v>436</v>
      </c>
      <c r="F436" s="3">
        <v>158400</v>
      </c>
      <c r="G436">
        <f t="shared" si="22"/>
        <v>-0.79357639962872317</v>
      </c>
    </row>
    <row r="437" spans="1:7">
      <c r="A437" s="3">
        <v>2051058</v>
      </c>
      <c r="D437">
        <f t="shared" si="21"/>
        <v>-0.72064509580070568</v>
      </c>
      <c r="E437">
        <f t="shared" si="23"/>
        <v>437</v>
      </c>
      <c r="F437" s="3">
        <v>160400</v>
      </c>
      <c r="G437">
        <f t="shared" si="22"/>
        <v>-0.79520378462016317</v>
      </c>
    </row>
    <row r="438" spans="1:7">
      <c r="A438" s="3">
        <v>476553</v>
      </c>
      <c r="D438">
        <f t="shared" si="21"/>
        <v>-0.71889238053512317</v>
      </c>
      <c r="E438">
        <f t="shared" si="23"/>
        <v>438</v>
      </c>
      <c r="F438" s="3">
        <v>160950</v>
      </c>
      <c r="G438">
        <f t="shared" si="22"/>
        <v>-0.79697186470761872</v>
      </c>
    </row>
    <row r="439" spans="1:7">
      <c r="A439" s="3">
        <v>1397601</v>
      </c>
      <c r="D439">
        <f t="shared" si="21"/>
        <v>-0.71714187093751136</v>
      </c>
      <c r="E439">
        <f t="shared" si="23"/>
        <v>439</v>
      </c>
      <c r="F439" s="3">
        <v>168755</v>
      </c>
      <c r="G439">
        <f t="shared" si="22"/>
        <v>-0.79803026875906435</v>
      </c>
    </row>
    <row r="440" spans="1:7">
      <c r="A440" s="3">
        <v>250000</v>
      </c>
      <c r="D440">
        <f t="shared" si="21"/>
        <v>-0.71539355611288202</v>
      </c>
      <c r="E440">
        <f t="shared" si="23"/>
        <v>440</v>
      </c>
      <c r="F440" s="3">
        <v>170000</v>
      </c>
      <c r="G440">
        <f t="shared" si="22"/>
        <v>-0.79972822940750898</v>
      </c>
    </row>
    <row r="441" spans="1:7">
      <c r="A441" s="3">
        <v>135001</v>
      </c>
      <c r="D441">
        <f t="shared" si="21"/>
        <v>-0.71364742523399571</v>
      </c>
      <c r="E441">
        <f t="shared" si="23"/>
        <v>441</v>
      </c>
      <c r="F441" s="3">
        <v>170000</v>
      </c>
      <c r="G441">
        <f t="shared" si="22"/>
        <v>-0.80145771499828267</v>
      </c>
    </row>
    <row r="442" spans="1:7">
      <c r="A442" s="3">
        <v>2610000</v>
      </c>
      <c r="D442">
        <f t="shared" si="21"/>
        <v>-0.71190346754075373</v>
      </c>
      <c r="E442">
        <f t="shared" si="23"/>
        <v>442</v>
      </c>
      <c r="F442" s="3">
        <v>170000</v>
      </c>
      <c r="G442">
        <f t="shared" si="22"/>
        <v>-0.80220640069132654</v>
      </c>
    </row>
    <row r="443" spans="1:7">
      <c r="A443" s="3">
        <v>538967</v>
      </c>
      <c r="D443">
        <f t="shared" si="21"/>
        <v>-0.71016167233960792</v>
      </c>
      <c r="E443">
        <f t="shared" si="23"/>
        <v>443</v>
      </c>
      <c r="F443" s="3">
        <v>170023</v>
      </c>
      <c r="G443">
        <f t="shared" si="22"/>
        <v>-0.80358147664104018</v>
      </c>
    </row>
    <row r="444" spans="1:7">
      <c r="A444" s="3">
        <v>75000</v>
      </c>
      <c r="D444">
        <f t="shared" si="21"/>
        <v>-0.7084220290029648</v>
      </c>
      <c r="E444">
        <f t="shared" si="23"/>
        <v>444</v>
      </c>
      <c r="F444" s="3">
        <v>171000</v>
      </c>
      <c r="G444">
        <f t="shared" si="22"/>
        <v>-0.80522149187304448</v>
      </c>
    </row>
    <row r="445" spans="1:7">
      <c r="A445" s="3">
        <v>700000</v>
      </c>
      <c r="D445">
        <f t="shared" si="21"/>
        <v>-0.70668452696860573</v>
      </c>
      <c r="E445">
        <f t="shared" si="23"/>
        <v>445</v>
      </c>
      <c r="F445" s="3">
        <v>172000</v>
      </c>
      <c r="G445">
        <f t="shared" si="22"/>
        <v>-0.80500171221915784</v>
      </c>
    </row>
    <row r="446" spans="1:7">
      <c r="A446" s="3">
        <v>75000</v>
      </c>
      <c r="D446">
        <f t="shared" si="21"/>
        <v>-0.70494915573910899</v>
      </c>
      <c r="E446">
        <f t="shared" si="23"/>
        <v>446</v>
      </c>
      <c r="F446" s="3">
        <v>175000</v>
      </c>
      <c r="G446">
        <f t="shared" si="22"/>
        <v>-0.80630840490837297</v>
      </c>
    </row>
    <row r="447" spans="1:7">
      <c r="A447" s="3">
        <v>1696890</v>
      </c>
      <c r="D447">
        <f t="shared" si="21"/>
        <v>-0.70321590488127839</v>
      </c>
      <c r="E447">
        <f t="shared" si="23"/>
        <v>447</v>
      </c>
      <c r="F447" s="3">
        <v>175000</v>
      </c>
      <c r="G447">
        <f t="shared" si="22"/>
        <v>-0.80804698511791984</v>
      </c>
    </row>
    <row r="448" spans="1:7">
      <c r="A448" s="3">
        <v>40000</v>
      </c>
      <c r="D448">
        <f t="shared" si="21"/>
        <v>-0.70148476402557991</v>
      </c>
      <c r="E448">
        <f t="shared" si="23"/>
        <v>448</v>
      </c>
      <c r="F448" s="3">
        <v>175000</v>
      </c>
      <c r="G448">
        <f t="shared" si="22"/>
        <v>-0.80980039387428582</v>
      </c>
    </row>
    <row r="449" spans="1:7">
      <c r="A449" s="3">
        <v>974941</v>
      </c>
      <c r="D449">
        <f t="shared" ref="D449:D512" si="24">NORMSINV((E449-0.5)/C$12)</f>
        <v>-0.6997557228655813</v>
      </c>
      <c r="E449">
        <f t="shared" si="23"/>
        <v>449</v>
      </c>
      <c r="F449" s="3">
        <v>175000</v>
      </c>
      <c r="G449">
        <f t="shared" ref="G449:G512" si="25">IF(ISERROR((2*E449 -1)/C$12*(LN(NORMDIST(F449,C$6,C$8,TRUE))+LN(1-NORMDIST(INDEX(F:F,C$12-E449+1,,1),C$6,C$8,TRUE)))),"",(2*E449 -1)/C$12*(LN(NORMDIST(F449,C$6,C$8,TRUE))+LN(1-NORMDIST(INDEX(F:F,C$12-E449+1,,1),C$6,C$8,TRUE))))</f>
        <v>-0.8115410063871572</v>
      </c>
    </row>
    <row r="450" spans="1:7">
      <c r="A450" s="3">
        <v>2025622</v>
      </c>
      <c r="D450">
        <f t="shared" si="24"/>
        <v>-0.69802877115740303</v>
      </c>
      <c r="E450">
        <f t="shared" ref="E450:E513" si="26">E449+1</f>
        <v>450</v>
      </c>
      <c r="F450" s="3">
        <v>175644</v>
      </c>
      <c r="G450">
        <f t="shared" si="25"/>
        <v>-0.81326740194280511</v>
      </c>
    </row>
    <row r="451" spans="1:7">
      <c r="A451" s="3">
        <v>3000165</v>
      </c>
      <c r="D451">
        <f t="shared" si="24"/>
        <v>-0.69630389871916654</v>
      </c>
      <c r="E451">
        <f t="shared" si="26"/>
        <v>451</v>
      </c>
      <c r="F451" s="3">
        <v>179015</v>
      </c>
      <c r="G451">
        <f t="shared" si="25"/>
        <v>-0.81339815594829079</v>
      </c>
    </row>
    <row r="452" spans="1:7">
      <c r="A452" s="3">
        <v>10000</v>
      </c>
      <c r="D452">
        <f t="shared" si="24"/>
        <v>-0.69458109543045843</v>
      </c>
      <c r="E452">
        <f t="shared" si="26"/>
        <v>452</v>
      </c>
      <c r="F452" s="3">
        <v>179482</v>
      </c>
      <c r="G452">
        <f t="shared" si="25"/>
        <v>-0.8148697127621658</v>
      </c>
    </row>
    <row r="453" spans="1:7">
      <c r="A453" s="3">
        <v>987000</v>
      </c>
      <c r="D453">
        <f t="shared" si="24"/>
        <v>-0.69286035123179435</v>
      </c>
      <c r="E453">
        <f t="shared" si="26"/>
        <v>453</v>
      </c>
      <c r="F453" s="3">
        <v>179600</v>
      </c>
      <c r="G453">
        <f t="shared" si="25"/>
        <v>-0.81616053129388821</v>
      </c>
    </row>
    <row r="454" spans="1:7">
      <c r="A454" s="3">
        <v>125000</v>
      </c>
      <c r="D454">
        <f t="shared" si="24"/>
        <v>-0.69114165612408773</v>
      </c>
      <c r="E454">
        <f t="shared" si="26"/>
        <v>454</v>
      </c>
      <c r="F454" s="3">
        <v>180000</v>
      </c>
      <c r="G454">
        <f t="shared" si="25"/>
        <v>-0.81756998472681552</v>
      </c>
    </row>
    <row r="455" spans="1:7">
      <c r="A455" s="3">
        <v>975000</v>
      </c>
      <c r="D455">
        <f t="shared" si="24"/>
        <v>-0.68942500016813046</v>
      </c>
      <c r="E455">
        <f t="shared" si="26"/>
        <v>455</v>
      </c>
      <c r="F455" s="3">
        <v>180000</v>
      </c>
      <c r="G455">
        <f t="shared" si="25"/>
        <v>-0.81820509143548059</v>
      </c>
    </row>
    <row r="456" spans="1:7">
      <c r="A456" s="3">
        <v>4353830</v>
      </c>
      <c r="D456">
        <f t="shared" si="24"/>
        <v>-0.68771037348406949</v>
      </c>
      <c r="E456">
        <f t="shared" si="26"/>
        <v>456</v>
      </c>
      <c r="F456" s="3">
        <v>180000</v>
      </c>
      <c r="G456">
        <f t="shared" si="25"/>
        <v>-0.82000446904873048</v>
      </c>
    </row>
    <row r="457" spans="1:7">
      <c r="A457" s="3">
        <v>100000</v>
      </c>
      <c r="D457">
        <f t="shared" si="24"/>
        <v>-0.68599776625090003</v>
      </c>
      <c r="E457">
        <f t="shared" si="26"/>
        <v>457</v>
      </c>
      <c r="F457" s="3">
        <v>182000</v>
      </c>
      <c r="G457">
        <f t="shared" si="25"/>
        <v>-0.82144431997258227</v>
      </c>
    </row>
    <row r="458" spans="1:7">
      <c r="A458" s="3">
        <v>242580</v>
      </c>
      <c r="D458">
        <f t="shared" si="24"/>
        <v>-0.68428716870595485</v>
      </c>
      <c r="E458">
        <f t="shared" si="26"/>
        <v>458</v>
      </c>
      <c r="F458" s="3">
        <v>182600</v>
      </c>
      <c r="G458">
        <f t="shared" si="25"/>
        <v>-0.82309792712684626</v>
      </c>
    </row>
    <row r="459" spans="1:7">
      <c r="A459" s="3">
        <v>100000</v>
      </c>
      <c r="D459">
        <f t="shared" si="24"/>
        <v>-0.68257857114440512</v>
      </c>
      <c r="E459">
        <f t="shared" si="26"/>
        <v>459</v>
      </c>
      <c r="F459" s="3">
        <v>185840</v>
      </c>
      <c r="G459">
        <f t="shared" si="25"/>
        <v>-0.82434107396602474</v>
      </c>
    </row>
    <row r="460" spans="1:7">
      <c r="A460" s="3">
        <v>6500000</v>
      </c>
      <c r="D460">
        <f t="shared" si="24"/>
        <v>-0.68087196391876215</v>
      </c>
      <c r="E460">
        <f t="shared" si="26"/>
        <v>460</v>
      </c>
      <c r="F460" s="3">
        <v>186792</v>
      </c>
      <c r="G460">
        <f t="shared" si="25"/>
        <v>-0.82604171919361036</v>
      </c>
    </row>
    <row r="461" spans="1:7">
      <c r="A461" s="3">
        <v>210360</v>
      </c>
      <c r="D461">
        <f t="shared" si="24"/>
        <v>-0.67916733743838709</v>
      </c>
      <c r="E461">
        <f t="shared" si="26"/>
        <v>461</v>
      </c>
      <c r="F461" s="3">
        <v>187000</v>
      </c>
      <c r="G461">
        <f t="shared" si="25"/>
        <v>-0.82702991337685328</v>
      </c>
    </row>
    <row r="462" spans="1:7">
      <c r="A462" s="3">
        <v>600000</v>
      </c>
      <c r="D462">
        <f t="shared" si="24"/>
        <v>-0.67746468216900646</v>
      </c>
      <c r="E462">
        <f t="shared" si="26"/>
        <v>462</v>
      </c>
      <c r="F462" s="3">
        <v>189275</v>
      </c>
      <c r="G462">
        <f t="shared" si="25"/>
        <v>-0.82834896665489943</v>
      </c>
    </row>
    <row r="463" spans="1:7">
      <c r="A463" s="3">
        <v>2935048</v>
      </c>
      <c r="D463">
        <f t="shared" si="24"/>
        <v>-0.67576398863222797</v>
      </c>
      <c r="E463">
        <f t="shared" si="26"/>
        <v>463</v>
      </c>
      <c r="F463" s="3">
        <v>189886</v>
      </c>
      <c r="G463">
        <f t="shared" si="25"/>
        <v>-0.82869130069529218</v>
      </c>
    </row>
    <row r="464" spans="1:7">
      <c r="A464" s="3">
        <v>7090167</v>
      </c>
      <c r="D464">
        <f t="shared" si="24"/>
        <v>-0.67406524740506912</v>
      </c>
      <c r="E464">
        <f t="shared" si="26"/>
        <v>464</v>
      </c>
      <c r="F464" s="3">
        <v>189956</v>
      </c>
      <c r="G464">
        <f t="shared" si="25"/>
        <v>-0.8301800408395873</v>
      </c>
    </row>
    <row r="465" spans="1:7">
      <c r="A465" s="3">
        <v>1200007</v>
      </c>
      <c r="D465">
        <f t="shared" si="24"/>
        <v>-0.67236844911948379</v>
      </c>
      <c r="E465">
        <f t="shared" si="26"/>
        <v>465</v>
      </c>
      <c r="F465" s="3">
        <v>191600</v>
      </c>
      <c r="G465">
        <f t="shared" si="25"/>
        <v>-0.83031567518497862</v>
      </c>
    </row>
    <row r="466" spans="1:7">
      <c r="A466" s="3">
        <v>4475911</v>
      </c>
      <c r="D466">
        <f t="shared" si="24"/>
        <v>-0.6706735844618944</v>
      </c>
      <c r="E466">
        <f t="shared" si="26"/>
        <v>466</v>
      </c>
      <c r="F466" s="3">
        <v>191950</v>
      </c>
      <c r="G466">
        <f t="shared" si="25"/>
        <v>-0.83169451700852748</v>
      </c>
    </row>
    <row r="467" spans="1:7">
      <c r="A467" s="3">
        <v>5664388</v>
      </c>
      <c r="D467">
        <f t="shared" si="24"/>
        <v>-0.66898064417273639</v>
      </c>
      <c r="E467">
        <f t="shared" si="26"/>
        <v>467</v>
      </c>
      <c r="F467" s="3">
        <v>195967</v>
      </c>
      <c r="G467">
        <f t="shared" si="25"/>
        <v>-0.83269824000474257</v>
      </c>
    </row>
    <row r="468" spans="1:7">
      <c r="A468" s="3">
        <v>330008</v>
      </c>
      <c r="D468">
        <f t="shared" si="24"/>
        <v>-0.6672896190459966</v>
      </c>
      <c r="E468">
        <f t="shared" si="26"/>
        <v>468</v>
      </c>
      <c r="F468" s="3">
        <v>198000</v>
      </c>
      <c r="G468">
        <f t="shared" si="25"/>
        <v>-0.83332813287105933</v>
      </c>
    </row>
    <row r="469" spans="1:7">
      <c r="A469" s="3">
        <v>4476761</v>
      </c>
      <c r="D469">
        <f t="shared" si="24"/>
        <v>-0.66560049992876569</v>
      </c>
      <c r="E469">
        <f t="shared" si="26"/>
        <v>469</v>
      </c>
      <c r="F469" s="3">
        <v>198206</v>
      </c>
      <c r="G469">
        <f t="shared" si="25"/>
        <v>-0.83490149106488121</v>
      </c>
    </row>
    <row r="470" spans="1:7">
      <c r="A470" s="3">
        <v>9490475</v>
      </c>
      <c r="D470">
        <f t="shared" si="24"/>
        <v>-0.6639132777207869</v>
      </c>
      <c r="E470">
        <f t="shared" si="26"/>
        <v>470</v>
      </c>
      <c r="F470" s="3">
        <v>198704</v>
      </c>
      <c r="G470">
        <f t="shared" si="25"/>
        <v>-0.83633674205351383</v>
      </c>
    </row>
    <row r="471" spans="1:7">
      <c r="A471" s="3">
        <v>9000000</v>
      </c>
      <c r="D471">
        <f t="shared" si="24"/>
        <v>-0.66222794337401925</v>
      </c>
      <c r="E471">
        <f t="shared" si="26"/>
        <v>471</v>
      </c>
      <c r="F471" s="3">
        <v>199665</v>
      </c>
      <c r="G471">
        <f t="shared" si="25"/>
        <v>-0.83744847442845116</v>
      </c>
    </row>
    <row r="472" spans="1:7">
      <c r="A472" s="3">
        <v>1000000</v>
      </c>
      <c r="D472">
        <f t="shared" si="24"/>
        <v>-0.66054448789219466</v>
      </c>
      <c r="E472">
        <f t="shared" si="26"/>
        <v>472</v>
      </c>
      <c r="F472" s="3">
        <v>199984</v>
      </c>
      <c r="G472">
        <f t="shared" si="25"/>
        <v>-0.83902347869420346</v>
      </c>
    </row>
    <row r="473" spans="1:7">
      <c r="A473" s="3">
        <v>600000</v>
      </c>
      <c r="D473">
        <f t="shared" si="24"/>
        <v>-0.65886290233038836</v>
      </c>
      <c r="E473">
        <f t="shared" si="26"/>
        <v>473</v>
      </c>
      <c r="F473" s="3">
        <v>199990</v>
      </c>
      <c r="G473">
        <f t="shared" si="25"/>
        <v>-0.84076271078775033</v>
      </c>
    </row>
    <row r="474" spans="1:7">
      <c r="A474" s="3">
        <v>3000000</v>
      </c>
      <c r="D474">
        <f t="shared" si="24"/>
        <v>-0.65718317779458735</v>
      </c>
      <c r="E474">
        <f t="shared" si="26"/>
        <v>474</v>
      </c>
      <c r="F474" s="3">
        <v>200000</v>
      </c>
      <c r="G474">
        <f t="shared" si="25"/>
        <v>-0.84249182880576401</v>
      </c>
    </row>
    <row r="475" spans="1:7">
      <c r="A475" s="3">
        <v>3772190</v>
      </c>
      <c r="D475">
        <f t="shared" si="24"/>
        <v>-0.65550530544126828</v>
      </c>
      <c r="E475">
        <f t="shared" si="26"/>
        <v>475</v>
      </c>
      <c r="F475" s="3">
        <v>200000</v>
      </c>
      <c r="G475">
        <f t="shared" si="25"/>
        <v>-0.84408180884149786</v>
      </c>
    </row>
    <row r="476" spans="1:7">
      <c r="A476" s="3">
        <v>600000</v>
      </c>
      <c r="D476">
        <f t="shared" si="24"/>
        <v>-0.65382927647697597</v>
      </c>
      <c r="E476">
        <f t="shared" si="26"/>
        <v>476</v>
      </c>
      <c r="F476" s="3">
        <v>200000</v>
      </c>
      <c r="G476">
        <f t="shared" si="25"/>
        <v>-0.84586069568837141</v>
      </c>
    </row>
    <row r="477" spans="1:7">
      <c r="A477" s="3">
        <v>175000</v>
      </c>
      <c r="D477">
        <f t="shared" si="24"/>
        <v>-0.65215508215790752</v>
      </c>
      <c r="E477">
        <f t="shared" si="26"/>
        <v>477</v>
      </c>
      <c r="F477" s="3">
        <v>200000</v>
      </c>
      <c r="G477">
        <f t="shared" si="25"/>
        <v>-0.84763958253524496</v>
      </c>
    </row>
    <row r="478" spans="1:7">
      <c r="A478" s="3">
        <v>80000</v>
      </c>
      <c r="D478">
        <f t="shared" si="24"/>
        <v>-0.65048271378950184</v>
      </c>
      <c r="E478">
        <f t="shared" si="26"/>
        <v>478</v>
      </c>
      <c r="F478" s="3">
        <v>200000</v>
      </c>
      <c r="G478">
        <f t="shared" si="25"/>
        <v>-0.84909846488289276</v>
      </c>
    </row>
    <row r="479" spans="1:7">
      <c r="A479" s="3">
        <v>9999</v>
      </c>
      <c r="D479">
        <f t="shared" si="24"/>
        <v>-0.64881216272603026</v>
      </c>
      <c r="E479">
        <f t="shared" si="26"/>
        <v>479</v>
      </c>
      <c r="F479" s="3">
        <v>200000</v>
      </c>
      <c r="G479">
        <f t="shared" si="25"/>
        <v>-0.85039854725336794</v>
      </c>
    </row>
    <row r="480" spans="1:7">
      <c r="A480" s="3">
        <v>250000</v>
      </c>
      <c r="D480">
        <f t="shared" si="24"/>
        <v>-0.64714342037019579</v>
      </c>
      <c r="E480">
        <f t="shared" si="26"/>
        <v>480</v>
      </c>
      <c r="F480" s="3">
        <v>200000</v>
      </c>
      <c r="G480">
        <f t="shared" si="25"/>
        <v>-0.85137155325094171</v>
      </c>
    </row>
    <row r="481" spans="1:7">
      <c r="A481" s="3">
        <v>350000</v>
      </c>
      <c r="D481">
        <f t="shared" si="24"/>
        <v>-0.64547647817273113</v>
      </c>
      <c r="E481">
        <f t="shared" si="26"/>
        <v>481</v>
      </c>
      <c r="F481" s="3">
        <v>200000</v>
      </c>
      <c r="G481">
        <f t="shared" si="25"/>
        <v>-0.8529646041570299</v>
      </c>
    </row>
    <row r="482" spans="1:7">
      <c r="A482" s="3">
        <v>12000</v>
      </c>
      <c r="D482">
        <f t="shared" si="24"/>
        <v>-0.64381132763200455</v>
      </c>
      <c r="E482">
        <f t="shared" si="26"/>
        <v>482</v>
      </c>
      <c r="F482" s="3">
        <v>200000</v>
      </c>
      <c r="G482">
        <f t="shared" si="25"/>
        <v>-0.85467809994735278</v>
      </c>
    </row>
    <row r="483" spans="1:7">
      <c r="A483" s="3">
        <v>299444</v>
      </c>
      <c r="D483">
        <f t="shared" si="24"/>
        <v>-0.64214796029362986</v>
      </c>
      <c r="E483">
        <f t="shared" si="26"/>
        <v>483</v>
      </c>
      <c r="F483" s="3">
        <v>200000</v>
      </c>
      <c r="G483">
        <f t="shared" si="25"/>
        <v>-0.8561190874268968</v>
      </c>
    </row>
    <row r="484" spans="1:7">
      <c r="A484" s="3">
        <v>539334</v>
      </c>
      <c r="D484">
        <f t="shared" si="24"/>
        <v>-0.6404863677500765</v>
      </c>
      <c r="E484">
        <f t="shared" si="26"/>
        <v>484</v>
      </c>
      <c r="F484" s="3">
        <v>200000</v>
      </c>
      <c r="G484">
        <f t="shared" si="25"/>
        <v>-0.8576667949062301</v>
      </c>
    </row>
    <row r="485" spans="1:7">
      <c r="A485" s="3">
        <v>2940000</v>
      </c>
      <c r="D485">
        <f t="shared" si="24"/>
        <v>-0.63882654164028763</v>
      </c>
      <c r="E485">
        <f t="shared" si="26"/>
        <v>485</v>
      </c>
      <c r="F485" s="3">
        <v>200000</v>
      </c>
      <c r="G485">
        <f t="shared" si="25"/>
        <v>-0.85842718893576686</v>
      </c>
    </row>
    <row r="486" spans="1:7">
      <c r="A486" s="3">
        <v>170000</v>
      </c>
      <c r="D486">
        <f t="shared" si="24"/>
        <v>-0.63716847364930107</v>
      </c>
      <c r="E486">
        <f t="shared" si="26"/>
        <v>486</v>
      </c>
      <c r="F486" s="3">
        <v>200000</v>
      </c>
      <c r="G486">
        <f t="shared" si="25"/>
        <v>-0.8601710127021216</v>
      </c>
    </row>
    <row r="487" spans="1:7">
      <c r="A487" s="3">
        <v>600223</v>
      </c>
      <c r="D487">
        <f t="shared" si="24"/>
        <v>-0.63551215550787066</v>
      </c>
      <c r="E487">
        <f t="shared" si="26"/>
        <v>487</v>
      </c>
      <c r="F487" s="3">
        <v>200000</v>
      </c>
      <c r="G487">
        <f t="shared" si="25"/>
        <v>-0.8613813480382092</v>
      </c>
    </row>
    <row r="488" spans="1:7">
      <c r="A488" s="3">
        <v>1400000</v>
      </c>
      <c r="D488">
        <f t="shared" si="24"/>
        <v>-0.63385757899209705</v>
      </c>
      <c r="E488">
        <f t="shared" si="26"/>
        <v>488</v>
      </c>
      <c r="F488" s="3">
        <v>200000</v>
      </c>
      <c r="G488">
        <f t="shared" si="25"/>
        <v>-0.8627158198621333</v>
      </c>
    </row>
    <row r="489" spans="1:7">
      <c r="A489" s="3">
        <v>250000</v>
      </c>
      <c r="D489">
        <f t="shared" si="24"/>
        <v>-0.6322047359230577</v>
      </c>
      <c r="E489">
        <f t="shared" si="26"/>
        <v>489</v>
      </c>
      <c r="F489" s="3">
        <v>200000</v>
      </c>
      <c r="G489">
        <f t="shared" si="25"/>
        <v>-0.86418662561303572</v>
      </c>
    </row>
    <row r="490" spans="1:7">
      <c r="A490" s="3">
        <v>2241989</v>
      </c>
      <c r="D490">
        <f t="shared" si="24"/>
        <v>-0.63055361816644195</v>
      </c>
      <c r="E490">
        <f t="shared" si="26"/>
        <v>490</v>
      </c>
      <c r="F490" s="3">
        <v>200000</v>
      </c>
      <c r="G490">
        <f t="shared" si="25"/>
        <v>-0.86586721931778377</v>
      </c>
    </row>
    <row r="491" spans="1:7">
      <c r="A491" s="3">
        <v>249290</v>
      </c>
      <c r="D491">
        <f t="shared" si="24"/>
        <v>-0.62890421763218984</v>
      </c>
      <c r="E491">
        <f t="shared" si="26"/>
        <v>491</v>
      </c>
      <c r="F491" s="3">
        <v>200000</v>
      </c>
      <c r="G491">
        <f t="shared" si="25"/>
        <v>-0.86617062957373769</v>
      </c>
    </row>
    <row r="492" spans="1:7">
      <c r="A492" s="3">
        <v>2401202</v>
      </c>
      <c r="D492">
        <f t="shared" si="24"/>
        <v>-0.62725652627413508</v>
      </c>
      <c r="E492">
        <f t="shared" si="26"/>
        <v>492</v>
      </c>
      <c r="F492" s="3">
        <v>200000</v>
      </c>
      <c r="G492">
        <f t="shared" si="25"/>
        <v>-0.86712043235797909</v>
      </c>
    </row>
    <row r="493" spans="1:7">
      <c r="A493" s="3">
        <v>992800</v>
      </c>
      <c r="D493">
        <f t="shared" si="24"/>
        <v>-0.62561053608965</v>
      </c>
      <c r="E493">
        <f t="shared" si="26"/>
        <v>493</v>
      </c>
      <c r="F493" s="3">
        <v>200000</v>
      </c>
      <c r="G493">
        <f t="shared" si="25"/>
        <v>-0.86885627517933517</v>
      </c>
    </row>
    <row r="494" spans="1:7">
      <c r="A494" s="3">
        <v>1422627</v>
      </c>
      <c r="D494">
        <f t="shared" si="24"/>
        <v>-0.62396623911929494</v>
      </c>
      <c r="E494">
        <f t="shared" si="26"/>
        <v>494</v>
      </c>
      <c r="F494" s="3">
        <v>200000</v>
      </c>
      <c r="G494">
        <f t="shared" si="25"/>
        <v>-0.87040074982931259</v>
      </c>
    </row>
    <row r="495" spans="1:7">
      <c r="A495" s="3">
        <v>768112</v>
      </c>
      <c r="D495">
        <f t="shared" si="24"/>
        <v>-0.62232362744647096</v>
      </c>
      <c r="E495">
        <f t="shared" si="26"/>
        <v>495</v>
      </c>
      <c r="F495" s="3">
        <v>200000</v>
      </c>
      <c r="G495">
        <f t="shared" si="25"/>
        <v>-0.87159481231041702</v>
      </c>
    </row>
    <row r="496" spans="1:7">
      <c r="A496" s="3">
        <v>986452</v>
      </c>
      <c r="D496">
        <f t="shared" si="24"/>
        <v>-0.62068269319707625</v>
      </c>
      <c r="E496">
        <f t="shared" si="26"/>
        <v>496</v>
      </c>
      <c r="F496" s="3">
        <v>200000</v>
      </c>
      <c r="G496">
        <f t="shared" si="25"/>
        <v>-0.87331907049672419</v>
      </c>
    </row>
    <row r="497" spans="1:7">
      <c r="A497" s="3">
        <v>1153442</v>
      </c>
      <c r="D497">
        <f t="shared" si="24"/>
        <v>-0.61904342853916572</v>
      </c>
      <c r="E497">
        <f t="shared" si="26"/>
        <v>497</v>
      </c>
      <c r="F497" s="3">
        <v>200000</v>
      </c>
      <c r="G497">
        <f t="shared" si="25"/>
        <v>-0.87501321691319911</v>
      </c>
    </row>
    <row r="498" spans="1:7">
      <c r="A498" s="3">
        <v>300000</v>
      </c>
      <c r="D498">
        <f t="shared" si="24"/>
        <v>-0.61740582568261249</v>
      </c>
      <c r="E498">
        <f t="shared" si="26"/>
        <v>498</v>
      </c>
      <c r="F498" s="3">
        <v>200000</v>
      </c>
      <c r="G498">
        <f t="shared" si="25"/>
        <v>-0.87673120876683885</v>
      </c>
    </row>
    <row r="499" spans="1:7">
      <c r="A499" s="3">
        <v>2494277</v>
      </c>
      <c r="D499">
        <f t="shared" si="24"/>
        <v>-0.61576987687877482</v>
      </c>
      <c r="E499">
        <f t="shared" si="26"/>
        <v>499</v>
      </c>
      <c r="F499" s="3">
        <v>200000</v>
      </c>
      <c r="G499">
        <f t="shared" si="25"/>
        <v>-0.87848920931441055</v>
      </c>
    </row>
    <row r="500" spans="1:7">
      <c r="A500" s="3">
        <v>2000000</v>
      </c>
      <c r="D500">
        <f t="shared" si="24"/>
        <v>-0.61413557442016486</v>
      </c>
      <c r="E500">
        <f t="shared" si="26"/>
        <v>500</v>
      </c>
      <c r="F500" s="3">
        <v>200000</v>
      </c>
      <c r="G500">
        <f t="shared" si="25"/>
        <v>-0.88025122750224749</v>
      </c>
    </row>
    <row r="501" spans="1:7">
      <c r="A501" s="3">
        <v>753624</v>
      </c>
      <c r="D501">
        <f t="shared" si="24"/>
        <v>-0.61250291064012219</v>
      </c>
      <c r="E501">
        <f t="shared" si="26"/>
        <v>501</v>
      </c>
      <c r="F501" s="3">
        <v>200000</v>
      </c>
      <c r="G501">
        <f t="shared" si="25"/>
        <v>-0.88201349222197167</v>
      </c>
    </row>
    <row r="502" spans="1:7">
      <c r="A502" s="3">
        <v>369623</v>
      </c>
      <c r="D502">
        <f t="shared" si="24"/>
        <v>-0.61087187791248765</v>
      </c>
      <c r="E502">
        <f t="shared" si="26"/>
        <v>502</v>
      </c>
      <c r="F502" s="3">
        <v>200000</v>
      </c>
      <c r="G502">
        <f t="shared" si="25"/>
        <v>-0.88377575694169586</v>
      </c>
    </row>
    <row r="503" spans="1:7">
      <c r="A503" s="3">
        <v>86000</v>
      </c>
      <c r="D503">
        <f t="shared" si="24"/>
        <v>-0.6092424686512834</v>
      </c>
      <c r="E503">
        <f t="shared" si="26"/>
        <v>503</v>
      </c>
      <c r="F503" s="3">
        <v>200001</v>
      </c>
      <c r="G503">
        <f t="shared" si="25"/>
        <v>-0.88553791014582084</v>
      </c>
    </row>
    <row r="504" spans="1:7">
      <c r="A504" s="3">
        <v>134000</v>
      </c>
      <c r="D504">
        <f t="shared" si="24"/>
        <v>-0.60761467531039381</v>
      </c>
      <c r="E504">
        <f t="shared" si="26"/>
        <v>504</v>
      </c>
      <c r="F504" s="3">
        <v>200002</v>
      </c>
      <c r="G504">
        <f t="shared" si="25"/>
        <v>-0.88730006290611818</v>
      </c>
    </row>
    <row r="505" spans="1:7">
      <c r="A505" s="3">
        <v>4079361</v>
      </c>
      <c r="D505">
        <f t="shared" si="24"/>
        <v>-0.60598849038325064</v>
      </c>
      <c r="E505">
        <f t="shared" si="26"/>
        <v>505</v>
      </c>
      <c r="F505" s="3">
        <v>200360</v>
      </c>
      <c r="G505">
        <f t="shared" si="25"/>
        <v>-0.8890222467090797</v>
      </c>
    </row>
    <row r="506" spans="1:7">
      <c r="A506" s="3">
        <v>346644</v>
      </c>
      <c r="D506">
        <f t="shared" si="24"/>
        <v>-0.60436390640252036</v>
      </c>
      <c r="E506">
        <f t="shared" si="26"/>
        <v>506</v>
      </c>
      <c r="F506" s="3">
        <v>200360</v>
      </c>
      <c r="G506">
        <f t="shared" si="25"/>
        <v>-0.89078443153902831</v>
      </c>
    </row>
    <row r="507" spans="1:7">
      <c r="A507" s="3">
        <v>250000</v>
      </c>
      <c r="D507">
        <f t="shared" si="24"/>
        <v>-0.60274091593979617</v>
      </c>
      <c r="E507">
        <f t="shared" si="26"/>
        <v>507</v>
      </c>
      <c r="F507" s="3">
        <v>200650</v>
      </c>
      <c r="G507">
        <f t="shared" si="25"/>
        <v>-0.89251402170620275</v>
      </c>
    </row>
    <row r="508" spans="1:7">
      <c r="A508" s="3">
        <v>253482</v>
      </c>
      <c r="D508">
        <f t="shared" si="24"/>
        <v>-0.60111951160528965</v>
      </c>
      <c r="E508">
        <f t="shared" si="26"/>
        <v>508</v>
      </c>
      <c r="F508" s="3">
        <v>200800</v>
      </c>
      <c r="G508">
        <f t="shared" si="25"/>
        <v>-0.89425925010672558</v>
      </c>
    </row>
    <row r="509" spans="1:7">
      <c r="A509" s="3">
        <v>60000</v>
      </c>
      <c r="D509">
        <f t="shared" si="24"/>
        <v>-0.59949968604752968</v>
      </c>
      <c r="E509">
        <f t="shared" si="26"/>
        <v>509</v>
      </c>
      <c r="F509" s="3">
        <v>201600</v>
      </c>
      <c r="G509">
        <f t="shared" si="25"/>
        <v>-0.89593107467526811</v>
      </c>
    </row>
    <row r="510" spans="1:7">
      <c r="A510" s="3">
        <v>143600</v>
      </c>
      <c r="D510">
        <f t="shared" si="24"/>
        <v>-0.59788143195305976</v>
      </c>
      <c r="E510">
        <f t="shared" si="26"/>
        <v>510</v>
      </c>
      <c r="F510" s="3">
        <v>201700</v>
      </c>
      <c r="G510">
        <f t="shared" si="25"/>
        <v>-0.89768168005205029</v>
      </c>
    </row>
    <row r="511" spans="1:7">
      <c r="A511" s="3">
        <v>652255</v>
      </c>
      <c r="D511">
        <f t="shared" si="24"/>
        <v>-0.59626474204614255</v>
      </c>
      <c r="E511">
        <f t="shared" si="26"/>
        <v>511</v>
      </c>
      <c r="F511" s="3">
        <v>202500</v>
      </c>
      <c r="G511">
        <f t="shared" si="25"/>
        <v>-0.89935296126871533</v>
      </c>
    </row>
    <row r="512" spans="1:7">
      <c r="A512" s="3">
        <v>23000</v>
      </c>
      <c r="D512">
        <f t="shared" si="24"/>
        <v>-0.59464960908846187</v>
      </c>
      <c r="E512">
        <f t="shared" si="26"/>
        <v>512</v>
      </c>
      <c r="F512" s="3">
        <v>204988</v>
      </c>
      <c r="G512">
        <f t="shared" si="25"/>
        <v>-0.90083239841353846</v>
      </c>
    </row>
    <row r="513" spans="1:7">
      <c r="A513" s="3">
        <v>1680829</v>
      </c>
      <c r="D513">
        <f t="shared" ref="D513:D576" si="27">NORMSINV((E513-0.5)/C$12)</f>
        <v>-0.59303602587883408</v>
      </c>
      <c r="E513">
        <f t="shared" si="26"/>
        <v>513</v>
      </c>
      <c r="F513" s="3">
        <v>208000</v>
      </c>
      <c r="G513">
        <f t="shared" ref="G513:G576" si="28">IF(ISERROR((2*E513 -1)/C$12*(LN(NORMDIST(F513,C$6,C$8,TRUE))+LN(1-NORMDIST(INDEX(F:F,C$12-E513+1,,1),C$6,C$8,TRUE)))),"",(2*E513 -1)/C$12*(LN(NORMDIST(F513,C$6,C$8,TRUE))+LN(1-NORMDIST(INDEX(F:F,C$12-E513+1,,1),C$6,C$8,TRUE))))</f>
        <v>-0.90208767558663772</v>
      </c>
    </row>
    <row r="514" spans="1:7">
      <c r="A514" s="3">
        <v>2645072</v>
      </c>
      <c r="D514">
        <f t="shared" si="27"/>
        <v>-0.59142398525291695</v>
      </c>
      <c r="E514">
        <f t="shared" ref="E514:E577" si="29">E513+1</f>
        <v>514</v>
      </c>
      <c r="F514" s="3">
        <v>208950</v>
      </c>
      <c r="G514">
        <f t="shared" si="28"/>
        <v>-0.90274704347372248</v>
      </c>
    </row>
    <row r="515" spans="1:7">
      <c r="A515" s="3">
        <v>699104</v>
      </c>
      <c r="D515">
        <f t="shared" si="27"/>
        <v>-0.58981348008292223</v>
      </c>
      <c r="E515">
        <f t="shared" si="29"/>
        <v>515</v>
      </c>
      <c r="F515" s="3">
        <v>209200</v>
      </c>
      <c r="G515">
        <f t="shared" si="28"/>
        <v>-0.90354150015273638</v>
      </c>
    </row>
    <row r="516" spans="1:7">
      <c r="A516" s="3">
        <v>1100000</v>
      </c>
      <c r="D516">
        <f t="shared" si="27"/>
        <v>-0.58820450327733387</v>
      </c>
      <c r="E516">
        <f t="shared" si="29"/>
        <v>516</v>
      </c>
      <c r="F516" s="3">
        <v>210000</v>
      </c>
      <c r="G516">
        <f t="shared" si="28"/>
        <v>-0.90479985225394632</v>
      </c>
    </row>
    <row r="517" spans="1:7">
      <c r="A517" s="3">
        <v>103000</v>
      </c>
      <c r="D517">
        <f t="shared" si="27"/>
        <v>-0.58659704778062394</v>
      </c>
      <c r="E517">
        <f t="shared" si="29"/>
        <v>517</v>
      </c>
      <c r="F517" s="3">
        <v>210000</v>
      </c>
      <c r="G517">
        <f t="shared" si="28"/>
        <v>-0.90626078370274166</v>
      </c>
    </row>
    <row r="518" spans="1:7">
      <c r="A518" s="3">
        <v>500000</v>
      </c>
      <c r="D518">
        <f t="shared" si="27"/>
        <v>-0.58499110657297626</v>
      </c>
      <c r="E518">
        <f t="shared" si="29"/>
        <v>518</v>
      </c>
      <c r="F518" s="3">
        <v>210000</v>
      </c>
      <c r="G518">
        <f t="shared" si="28"/>
        <v>-0.90789171792355694</v>
      </c>
    </row>
    <row r="519" spans="1:7">
      <c r="A519" s="3">
        <v>785194</v>
      </c>
      <c r="D519">
        <f t="shared" si="27"/>
        <v>-0.58338667267000965</v>
      </c>
      <c r="E519">
        <f t="shared" si="29"/>
        <v>519</v>
      </c>
      <c r="F519" s="3">
        <v>210000</v>
      </c>
      <c r="G519">
        <f t="shared" si="28"/>
        <v>-0.90960148261463603</v>
      </c>
    </row>
    <row r="520" spans="1:7">
      <c r="A520" s="3">
        <v>950000</v>
      </c>
      <c r="D520">
        <f t="shared" si="27"/>
        <v>-0.58178373912250292</v>
      </c>
      <c r="E520">
        <f t="shared" si="29"/>
        <v>520</v>
      </c>
      <c r="F520" s="3">
        <v>210360</v>
      </c>
      <c r="G520">
        <f t="shared" si="28"/>
        <v>-0.91128598025283425</v>
      </c>
    </row>
    <row r="521" spans="1:7">
      <c r="A521" s="3">
        <v>250000</v>
      </c>
      <c r="D521">
        <f t="shared" si="27"/>
        <v>-0.58018229901612606</v>
      </c>
      <c r="E521">
        <f t="shared" si="29"/>
        <v>521</v>
      </c>
      <c r="F521" s="3">
        <v>211795</v>
      </c>
      <c r="G521">
        <f t="shared" si="28"/>
        <v>-0.91276196809013754</v>
      </c>
    </row>
    <row r="522" spans="1:7">
      <c r="A522" s="3">
        <v>594035</v>
      </c>
      <c r="D522">
        <f t="shared" si="27"/>
        <v>-0.5785823454711696</v>
      </c>
      <c r="E522">
        <f t="shared" si="29"/>
        <v>522</v>
      </c>
      <c r="F522" s="3">
        <v>212000</v>
      </c>
      <c r="G522">
        <f t="shared" si="28"/>
        <v>-0.91367961672931641</v>
      </c>
    </row>
    <row r="523" spans="1:7">
      <c r="A523" s="3">
        <v>100000</v>
      </c>
      <c r="D523">
        <f t="shared" si="27"/>
        <v>-0.57698387164228038</v>
      </c>
      <c r="E523">
        <f t="shared" si="29"/>
        <v>523</v>
      </c>
      <c r="F523" s="3">
        <v>213000</v>
      </c>
      <c r="G523">
        <f t="shared" si="28"/>
        <v>-0.91490637182859225</v>
      </c>
    </row>
    <row r="524" spans="1:7">
      <c r="A524" s="3">
        <v>500000</v>
      </c>
      <c r="D524">
        <f t="shared" si="27"/>
        <v>-0.57538687071819639</v>
      </c>
      <c r="E524">
        <f t="shared" si="29"/>
        <v>524</v>
      </c>
      <c r="F524" s="3">
        <v>213000</v>
      </c>
      <c r="G524">
        <f t="shared" si="28"/>
        <v>-0.91633489322276684</v>
      </c>
    </row>
    <row r="525" spans="1:7">
      <c r="A525" s="3">
        <v>5482457</v>
      </c>
      <c r="D525">
        <f t="shared" si="27"/>
        <v>-0.57379133592148657</v>
      </c>
      <c r="E525">
        <f t="shared" si="29"/>
        <v>525</v>
      </c>
      <c r="F525" s="3">
        <v>213750</v>
      </c>
      <c r="G525">
        <f t="shared" si="28"/>
        <v>-0.91759742259787758</v>
      </c>
    </row>
    <row r="526" spans="1:7">
      <c r="A526" s="3">
        <v>3095593</v>
      </c>
      <c r="D526">
        <f t="shared" si="27"/>
        <v>-0.57219726050829167</v>
      </c>
      <c r="E526">
        <f t="shared" si="29"/>
        <v>526</v>
      </c>
      <c r="F526" s="3">
        <v>214808</v>
      </c>
      <c r="G526">
        <f t="shared" si="28"/>
        <v>-0.91917314990103538</v>
      </c>
    </row>
    <row r="527" spans="1:7">
      <c r="A527" s="3">
        <v>997500</v>
      </c>
      <c r="D527">
        <f t="shared" si="27"/>
        <v>-0.57060463776806702</v>
      </c>
      <c r="E527">
        <f t="shared" si="29"/>
        <v>527</v>
      </c>
      <c r="F527" s="3">
        <v>215000</v>
      </c>
      <c r="G527">
        <f t="shared" si="28"/>
        <v>-0.92081690118260751</v>
      </c>
    </row>
    <row r="528" spans="1:7">
      <c r="A528" s="3">
        <v>100000</v>
      </c>
      <c r="D528">
        <f t="shared" si="27"/>
        <v>-0.5690134610233295</v>
      </c>
      <c r="E528">
        <f t="shared" si="29"/>
        <v>528</v>
      </c>
      <c r="F528" s="3">
        <v>215000</v>
      </c>
      <c r="G528">
        <f t="shared" si="28"/>
        <v>-0.92256291447311989</v>
      </c>
    </row>
    <row r="529" spans="1:7">
      <c r="A529" s="3">
        <v>87333334</v>
      </c>
      <c r="D529">
        <f t="shared" si="27"/>
        <v>-0.56742372362940541</v>
      </c>
      <c r="E529">
        <f t="shared" si="29"/>
        <v>529</v>
      </c>
      <c r="F529" s="3">
        <v>216000</v>
      </c>
      <c r="G529">
        <f t="shared" si="28"/>
        <v>-0.92298883756445016</v>
      </c>
    </row>
    <row r="530" spans="1:7">
      <c r="A530" s="3">
        <v>885130</v>
      </c>
      <c r="D530">
        <f t="shared" si="27"/>
        <v>-0.56583541897418066</v>
      </c>
      <c r="E530">
        <f t="shared" si="29"/>
        <v>530</v>
      </c>
      <c r="F530" s="3">
        <v>217200</v>
      </c>
      <c r="G530">
        <f t="shared" si="28"/>
        <v>-0.92439006544358859</v>
      </c>
    </row>
    <row r="531" spans="1:7">
      <c r="A531" s="3">
        <v>250000</v>
      </c>
      <c r="D531">
        <f t="shared" si="27"/>
        <v>-0.56424854047785322</v>
      </c>
      <c r="E531">
        <f t="shared" si="29"/>
        <v>531</v>
      </c>
      <c r="F531" s="3">
        <v>218567</v>
      </c>
      <c r="G531">
        <f t="shared" si="28"/>
        <v>-0.92574856497449332</v>
      </c>
    </row>
    <row r="532" spans="1:7">
      <c r="A532" s="3">
        <v>300000</v>
      </c>
      <c r="D532">
        <f t="shared" si="27"/>
        <v>-0.56266308159268941</v>
      </c>
      <c r="E532">
        <f t="shared" si="29"/>
        <v>532</v>
      </c>
      <c r="F532" s="3">
        <v>221250</v>
      </c>
      <c r="G532">
        <f t="shared" si="28"/>
        <v>-0.92705890404316904</v>
      </c>
    </row>
    <row r="533" spans="1:7">
      <c r="A533" s="3">
        <v>300000</v>
      </c>
      <c r="D533">
        <f t="shared" si="27"/>
        <v>-0.56107903580277885</v>
      </c>
      <c r="E533">
        <f t="shared" si="29"/>
        <v>533</v>
      </c>
      <c r="F533" s="3">
        <v>221755</v>
      </c>
      <c r="G533">
        <f t="shared" si="28"/>
        <v>-0.92713349471362105</v>
      </c>
    </row>
    <row r="534" spans="1:7">
      <c r="A534" s="3">
        <v>300000</v>
      </c>
      <c r="D534">
        <f t="shared" si="27"/>
        <v>-0.5594963966237958</v>
      </c>
      <c r="E534">
        <f t="shared" si="29"/>
        <v>534</v>
      </c>
      <c r="F534" s="3">
        <v>222000</v>
      </c>
      <c r="G534">
        <f t="shared" si="28"/>
        <v>-0.92863821985068007</v>
      </c>
    </row>
    <row r="535" spans="1:7">
      <c r="A535" s="3">
        <v>300000</v>
      </c>
      <c r="D535">
        <f t="shared" si="27"/>
        <v>-0.55791515760276</v>
      </c>
      <c r="E535">
        <f t="shared" si="29"/>
        <v>535</v>
      </c>
      <c r="F535" s="3">
        <v>224000</v>
      </c>
      <c r="G535">
        <f t="shared" si="28"/>
        <v>-0.93005907689795309</v>
      </c>
    </row>
    <row r="536" spans="1:7">
      <c r="A536" s="3">
        <v>299902</v>
      </c>
      <c r="D536">
        <f t="shared" si="27"/>
        <v>-0.55633531231779942</v>
      </c>
      <c r="E536">
        <f t="shared" si="29"/>
        <v>536</v>
      </c>
      <c r="F536" s="3">
        <v>224030</v>
      </c>
      <c r="G536">
        <f t="shared" si="28"/>
        <v>-0.92948934675301098</v>
      </c>
    </row>
    <row r="537" spans="1:7">
      <c r="A537" s="3">
        <v>300000</v>
      </c>
      <c r="D537">
        <f t="shared" si="27"/>
        <v>-0.55475685437791744</v>
      </c>
      <c r="E537">
        <f t="shared" si="29"/>
        <v>537</v>
      </c>
      <c r="F537" s="3">
        <v>225000</v>
      </c>
      <c r="G537">
        <f t="shared" si="28"/>
        <v>-0.93075642001335956</v>
      </c>
    </row>
    <row r="538" spans="1:7">
      <c r="A538" s="3">
        <v>479000</v>
      </c>
      <c r="D538">
        <f t="shared" si="27"/>
        <v>-0.55317977742275981</v>
      </c>
      <c r="E538">
        <f t="shared" si="29"/>
        <v>538</v>
      </c>
      <c r="F538" s="3">
        <v>225000</v>
      </c>
      <c r="G538">
        <f t="shared" si="28"/>
        <v>-0.93242232429025129</v>
      </c>
    </row>
    <row r="539" spans="1:7">
      <c r="A539" s="3">
        <v>420632</v>
      </c>
      <c r="D539">
        <f t="shared" si="27"/>
        <v>-0.55160407512238441</v>
      </c>
      <c r="E539">
        <f t="shared" si="29"/>
        <v>539</v>
      </c>
      <c r="F539" s="3">
        <v>227200</v>
      </c>
      <c r="G539">
        <f t="shared" si="28"/>
        <v>-0.93321094180228381</v>
      </c>
    </row>
    <row r="540" spans="1:7">
      <c r="A540" s="3">
        <v>334100</v>
      </c>
      <c r="D540">
        <f t="shared" si="27"/>
        <v>-0.55002974117703407</v>
      </c>
      <c r="E540">
        <f t="shared" si="29"/>
        <v>540</v>
      </c>
      <c r="F540" s="3">
        <v>227352</v>
      </c>
      <c r="G540">
        <f t="shared" si="28"/>
        <v>-0.93429842116026207</v>
      </c>
    </row>
    <row r="541" spans="1:7">
      <c r="A541" s="3">
        <v>399968</v>
      </c>
      <c r="D541">
        <f t="shared" si="27"/>
        <v>-0.54845676931690956</v>
      </c>
      <c r="E541">
        <f t="shared" si="29"/>
        <v>541</v>
      </c>
      <c r="F541" s="3">
        <v>228150</v>
      </c>
      <c r="G541">
        <f t="shared" si="28"/>
        <v>-0.93578915753876701</v>
      </c>
    </row>
    <row r="542" spans="1:7">
      <c r="A542" s="3">
        <v>100000</v>
      </c>
      <c r="D542">
        <f t="shared" si="27"/>
        <v>-0.54688515330194609</v>
      </c>
      <c r="E542">
        <f t="shared" si="29"/>
        <v>542</v>
      </c>
      <c r="F542" s="3">
        <v>230000</v>
      </c>
      <c r="G542">
        <f t="shared" si="28"/>
        <v>-0.93419080991015879</v>
      </c>
    </row>
    <row r="543" spans="1:7">
      <c r="A543" s="3">
        <v>1365117</v>
      </c>
      <c r="D543">
        <f t="shared" si="27"/>
        <v>-0.54531488692159058</v>
      </c>
      <c r="E543">
        <f t="shared" si="29"/>
        <v>543</v>
      </c>
      <c r="F543" s="3">
        <v>231382</v>
      </c>
      <c r="G543">
        <f t="shared" si="28"/>
        <v>-0.93548251683248596</v>
      </c>
    </row>
    <row r="544" spans="1:7">
      <c r="A544" s="3">
        <v>8089831</v>
      </c>
      <c r="D544">
        <f t="shared" si="27"/>
        <v>-0.54374596399458319</v>
      </c>
      <c r="E544">
        <f t="shared" si="29"/>
        <v>544</v>
      </c>
      <c r="F544" s="3">
        <v>231846</v>
      </c>
      <c r="G544">
        <f t="shared" si="28"/>
        <v>-0.93700620152714931</v>
      </c>
    </row>
    <row r="545" spans="1:7">
      <c r="A545" s="3">
        <v>5511184</v>
      </c>
      <c r="D545">
        <f t="shared" si="27"/>
        <v>-0.54217837836873706</v>
      </c>
      <c r="E545">
        <f t="shared" si="29"/>
        <v>545</v>
      </c>
      <c r="F545" s="3">
        <v>234450</v>
      </c>
      <c r="G545">
        <f t="shared" si="28"/>
        <v>-0.93808528436289684</v>
      </c>
    </row>
    <row r="546" spans="1:7">
      <c r="A546" s="3">
        <v>2658746</v>
      </c>
      <c r="D546">
        <f t="shared" si="27"/>
        <v>-0.54061212392072322</v>
      </c>
      <c r="E546">
        <f t="shared" si="29"/>
        <v>546</v>
      </c>
      <c r="F546" s="3">
        <v>235000</v>
      </c>
      <c r="G546">
        <f t="shared" si="28"/>
        <v>-0.93940173378771019</v>
      </c>
    </row>
    <row r="547" spans="1:7">
      <c r="A547" s="3">
        <v>3714566</v>
      </c>
      <c r="D547">
        <f t="shared" si="27"/>
        <v>-0.53904719455585637</v>
      </c>
      <c r="E547">
        <f t="shared" si="29"/>
        <v>547</v>
      </c>
      <c r="F547" s="3">
        <v>235150</v>
      </c>
      <c r="G547">
        <f t="shared" si="28"/>
        <v>-0.94110485234518959</v>
      </c>
    </row>
    <row r="548" spans="1:7">
      <c r="A548" s="3">
        <v>580000</v>
      </c>
      <c r="D548">
        <f t="shared" si="27"/>
        <v>-0.53748358420788089</v>
      </c>
      <c r="E548">
        <f t="shared" si="29"/>
        <v>548</v>
      </c>
      <c r="F548" s="3">
        <v>238080</v>
      </c>
      <c r="G548">
        <f t="shared" si="28"/>
        <v>-0.94247272299955709</v>
      </c>
    </row>
    <row r="549" spans="1:7">
      <c r="A549" s="3">
        <v>9388911</v>
      </c>
      <c r="D549">
        <f t="shared" si="27"/>
        <v>-0.53592128683876272</v>
      </c>
      <c r="E549">
        <f t="shared" si="29"/>
        <v>549</v>
      </c>
      <c r="F549" s="3">
        <v>238500</v>
      </c>
      <c r="G549">
        <f t="shared" si="28"/>
        <v>-0.94361053150013374</v>
      </c>
    </row>
    <row r="550" spans="1:7">
      <c r="A550" s="3">
        <v>50000</v>
      </c>
      <c r="D550">
        <f t="shared" si="27"/>
        <v>-0.53436029643847849</v>
      </c>
      <c r="E550">
        <f t="shared" si="29"/>
        <v>550</v>
      </c>
      <c r="F550" s="3">
        <v>239796</v>
      </c>
      <c r="G550">
        <f t="shared" si="28"/>
        <v>-0.94509459672033691</v>
      </c>
    </row>
    <row r="551" spans="1:7">
      <c r="A551" s="3">
        <v>4999767</v>
      </c>
      <c r="D551">
        <f t="shared" si="27"/>
        <v>-0.53280060702480858</v>
      </c>
      <c r="E551">
        <f t="shared" si="29"/>
        <v>551</v>
      </c>
      <c r="F551" s="3">
        <v>240000</v>
      </c>
      <c r="G551">
        <f t="shared" si="28"/>
        <v>-0.94544582081411932</v>
      </c>
    </row>
    <row r="552" spans="1:7">
      <c r="A552" s="3">
        <v>198206</v>
      </c>
      <c r="D552">
        <f t="shared" si="27"/>
        <v>-0.53124221264313343</v>
      </c>
      <c r="E552">
        <f t="shared" si="29"/>
        <v>552</v>
      </c>
      <c r="F552" s="3">
        <v>240000</v>
      </c>
      <c r="G552">
        <f t="shared" si="28"/>
        <v>-0.94661631262765134</v>
      </c>
    </row>
    <row r="553" spans="1:7">
      <c r="A553" s="3">
        <v>1099687</v>
      </c>
      <c r="D553">
        <f t="shared" si="27"/>
        <v>-0.52968510736622831</v>
      </c>
      <c r="E553">
        <f t="shared" si="29"/>
        <v>553</v>
      </c>
      <c r="F553" s="3">
        <v>241747</v>
      </c>
      <c r="G553">
        <f t="shared" si="28"/>
        <v>-0.94721661754207731</v>
      </c>
    </row>
    <row r="554" spans="1:7">
      <c r="A554" s="3">
        <v>100000</v>
      </c>
      <c r="D554">
        <f t="shared" si="27"/>
        <v>-0.52812928529406278</v>
      </c>
      <c r="E554">
        <f t="shared" si="29"/>
        <v>554</v>
      </c>
      <c r="F554" s="3">
        <v>242000</v>
      </c>
      <c r="G554">
        <f t="shared" si="28"/>
        <v>-0.94859589018516</v>
      </c>
    </row>
    <row r="555" spans="1:7">
      <c r="A555" s="3">
        <v>100000</v>
      </c>
      <c r="D555">
        <f t="shared" si="27"/>
        <v>-0.52657474055360043</v>
      </c>
      <c r="E555">
        <f t="shared" si="29"/>
        <v>555</v>
      </c>
      <c r="F555" s="3">
        <v>242580</v>
      </c>
      <c r="G555">
        <f t="shared" si="28"/>
        <v>-0.95004614933297449</v>
      </c>
    </row>
    <row r="556" spans="1:7">
      <c r="A556" s="3">
        <v>331512</v>
      </c>
      <c r="D556">
        <f t="shared" si="27"/>
        <v>-0.52502146729860022</v>
      </c>
      <c r="E556">
        <f t="shared" si="29"/>
        <v>556</v>
      </c>
      <c r="F556" s="3">
        <v>244733</v>
      </c>
      <c r="G556">
        <f t="shared" si="28"/>
        <v>-0.95149568313047761</v>
      </c>
    </row>
    <row r="557" spans="1:7">
      <c r="A557" s="3">
        <v>7351708</v>
      </c>
      <c r="D557">
        <f t="shared" si="27"/>
        <v>-0.52346945970942116</v>
      </c>
      <c r="E557">
        <f t="shared" si="29"/>
        <v>557</v>
      </c>
      <c r="F557" s="3">
        <v>244924</v>
      </c>
      <c r="G557">
        <f t="shared" si="28"/>
        <v>-0.95306009517713886</v>
      </c>
    </row>
    <row r="558" spans="1:7">
      <c r="A558" s="3">
        <v>30000</v>
      </c>
      <c r="D558">
        <f t="shared" si="27"/>
        <v>-0.52191871199282569</v>
      </c>
      <c r="E558">
        <f t="shared" si="29"/>
        <v>558</v>
      </c>
      <c r="F558" s="3">
        <v>245534</v>
      </c>
      <c r="G558">
        <f t="shared" si="28"/>
        <v>-0.95434508503722448</v>
      </c>
    </row>
    <row r="559" spans="1:7">
      <c r="A559" s="3">
        <v>10000</v>
      </c>
      <c r="D559">
        <f t="shared" si="27"/>
        <v>-0.52036921838178751</v>
      </c>
      <c r="E559">
        <f t="shared" si="29"/>
        <v>559</v>
      </c>
      <c r="F559" s="3">
        <v>246070</v>
      </c>
      <c r="G559">
        <f t="shared" si="28"/>
        <v>-0.95599090444187618</v>
      </c>
    </row>
    <row r="560" spans="1:7">
      <c r="A560" s="3">
        <v>500000</v>
      </c>
      <c r="D560">
        <f t="shared" si="27"/>
        <v>-0.5188209731353004</v>
      </c>
      <c r="E560">
        <f t="shared" si="29"/>
        <v>560</v>
      </c>
      <c r="F560" s="3">
        <v>247333</v>
      </c>
      <c r="G560">
        <f t="shared" si="28"/>
        <v>-0.95746191945719883</v>
      </c>
    </row>
    <row r="561" spans="1:7">
      <c r="A561" s="3">
        <v>2268364</v>
      </c>
      <c r="D561">
        <f t="shared" si="27"/>
        <v>-0.51727397053818769</v>
      </c>
      <c r="E561">
        <f t="shared" si="29"/>
        <v>561</v>
      </c>
      <c r="F561" s="3">
        <v>247465</v>
      </c>
      <c r="G561">
        <f t="shared" si="28"/>
        <v>-0.9588711119731218</v>
      </c>
    </row>
    <row r="562" spans="1:7">
      <c r="A562" s="3">
        <v>9707210</v>
      </c>
      <c r="D562">
        <f t="shared" si="27"/>
        <v>-0.5157282049009132</v>
      </c>
      <c r="E562">
        <f t="shared" si="29"/>
        <v>562</v>
      </c>
      <c r="F562" s="3">
        <v>248250</v>
      </c>
      <c r="G562">
        <f t="shared" si="28"/>
        <v>-0.96023871362103186</v>
      </c>
    </row>
    <row r="563" spans="1:7">
      <c r="A563" s="3">
        <v>775000</v>
      </c>
      <c r="D563">
        <f t="shared" si="27"/>
        <v>-0.5141836705593964</v>
      </c>
      <c r="E563">
        <f t="shared" si="29"/>
        <v>563</v>
      </c>
      <c r="F563" s="3">
        <v>248343</v>
      </c>
      <c r="G563">
        <f t="shared" si="28"/>
        <v>-0.96129367426672707</v>
      </c>
    </row>
    <row r="564" spans="1:7">
      <c r="A564" s="3">
        <v>9800877</v>
      </c>
      <c r="D564">
        <f t="shared" si="27"/>
        <v>-0.51264036187482587</v>
      </c>
      <c r="E564">
        <f t="shared" si="29"/>
        <v>564</v>
      </c>
      <c r="F564" s="3">
        <v>248760</v>
      </c>
      <c r="G564">
        <f t="shared" si="28"/>
        <v>-0.96272821952075827</v>
      </c>
    </row>
    <row r="565" spans="1:7">
      <c r="A565" s="3">
        <v>1500000</v>
      </c>
      <c r="D565">
        <f t="shared" si="27"/>
        <v>-0.51109827323347568</v>
      </c>
      <c r="E565">
        <f t="shared" si="29"/>
        <v>565</v>
      </c>
      <c r="F565" s="3">
        <v>249113</v>
      </c>
      <c r="G565">
        <f t="shared" si="28"/>
        <v>-0.96407691973129739</v>
      </c>
    </row>
    <row r="566" spans="1:7">
      <c r="A566" s="3">
        <v>301451</v>
      </c>
      <c r="D566">
        <f t="shared" si="27"/>
        <v>-0.50955739904652442</v>
      </c>
      <c r="E566">
        <f t="shared" si="29"/>
        <v>566</v>
      </c>
      <c r="F566" s="3">
        <v>249290</v>
      </c>
      <c r="G566">
        <f t="shared" si="28"/>
        <v>-0.96573927356598444</v>
      </c>
    </row>
    <row r="567" spans="1:7">
      <c r="A567" s="3">
        <v>300000</v>
      </c>
      <c r="D567">
        <f t="shared" si="27"/>
        <v>-0.50801773374987336</v>
      </c>
      <c r="E567">
        <f t="shared" si="29"/>
        <v>567</v>
      </c>
      <c r="F567" s="3">
        <v>249396</v>
      </c>
      <c r="G567">
        <f t="shared" si="28"/>
        <v>-0.96703115640299009</v>
      </c>
    </row>
    <row r="568" spans="1:7">
      <c r="A568" s="3">
        <v>500000</v>
      </c>
      <c r="D568">
        <f t="shared" si="27"/>
        <v>-0.50647927180396835</v>
      </c>
      <c r="E568">
        <f t="shared" si="29"/>
        <v>568</v>
      </c>
      <c r="F568" s="3">
        <v>249445</v>
      </c>
      <c r="G568">
        <f t="shared" si="28"/>
        <v>-0.96845049848243159</v>
      </c>
    </row>
    <row r="569" spans="1:7">
      <c r="A569" s="3">
        <v>900000</v>
      </c>
      <c r="D569">
        <f t="shared" si="27"/>
        <v>-0.50494200769362196</v>
      </c>
      <c r="E569">
        <f t="shared" si="29"/>
        <v>569</v>
      </c>
      <c r="F569" s="3">
        <v>249471</v>
      </c>
      <c r="G569">
        <f t="shared" si="28"/>
        <v>-0.96870697182956544</v>
      </c>
    </row>
    <row r="570" spans="1:7">
      <c r="A570" s="3">
        <v>450000</v>
      </c>
      <c r="D570">
        <f t="shared" si="27"/>
        <v>-0.50340593592783744</v>
      </c>
      <c r="E570">
        <f t="shared" si="29"/>
        <v>570</v>
      </c>
      <c r="F570" s="3">
        <v>249482</v>
      </c>
      <c r="G570">
        <f t="shared" si="28"/>
        <v>-0.96991011255433324</v>
      </c>
    </row>
    <row r="571" spans="1:7">
      <c r="A571" s="3">
        <v>1500000</v>
      </c>
      <c r="D571">
        <f t="shared" si="27"/>
        <v>-0.50187105103963436</v>
      </c>
      <c r="E571">
        <f t="shared" si="29"/>
        <v>571</v>
      </c>
      <c r="F571" s="3">
        <v>249505</v>
      </c>
      <c r="G571">
        <f t="shared" si="28"/>
        <v>-0.97160968539130743</v>
      </c>
    </row>
    <row r="572" spans="1:7">
      <c r="A572" s="3">
        <v>10000</v>
      </c>
      <c r="D572">
        <f t="shared" si="27"/>
        <v>-0.50033734758587523</v>
      </c>
      <c r="E572">
        <f t="shared" si="29"/>
        <v>572</v>
      </c>
      <c r="F572" s="3">
        <v>249612</v>
      </c>
      <c r="G572">
        <f t="shared" si="28"/>
        <v>-0.97329929276977767</v>
      </c>
    </row>
    <row r="573" spans="1:7">
      <c r="A573" s="3">
        <v>1000000</v>
      </c>
      <c r="D573">
        <f t="shared" si="27"/>
        <v>-0.4988048201470936</v>
      </c>
      <c r="E573">
        <f t="shared" si="29"/>
        <v>573</v>
      </c>
      <c r="F573" s="3">
        <v>249700</v>
      </c>
      <c r="G573">
        <f t="shared" si="28"/>
        <v>-0.97499125045013513</v>
      </c>
    </row>
    <row r="574" spans="1:7">
      <c r="A574" s="3">
        <v>566023</v>
      </c>
      <c r="D574">
        <f t="shared" si="27"/>
        <v>-0.49727346332732486</v>
      </c>
      <c r="E574">
        <f t="shared" si="29"/>
        <v>574</v>
      </c>
      <c r="F574" s="3">
        <v>249727</v>
      </c>
      <c r="G574">
        <f t="shared" si="28"/>
        <v>-0.97669087934913179</v>
      </c>
    </row>
    <row r="575" spans="1:7">
      <c r="A575" s="3">
        <v>417697</v>
      </c>
      <c r="D575">
        <f t="shared" si="27"/>
        <v>-0.49574327175393601</v>
      </c>
      <c r="E575">
        <f t="shared" si="29"/>
        <v>575</v>
      </c>
      <c r="F575" s="3">
        <v>249808</v>
      </c>
      <c r="G575">
        <f t="shared" si="28"/>
        <v>-0.97838365935074845</v>
      </c>
    </row>
    <row r="576" spans="1:7">
      <c r="A576" s="3">
        <v>689738</v>
      </c>
      <c r="D576">
        <f t="shared" si="27"/>
        <v>-0.49421424007745929</v>
      </c>
      <c r="E576">
        <f t="shared" si="29"/>
        <v>576</v>
      </c>
      <c r="F576" s="3">
        <v>249826</v>
      </c>
      <c r="G576">
        <f t="shared" si="28"/>
        <v>-0.98008439407599779</v>
      </c>
    </row>
    <row r="577" spans="1:7">
      <c r="A577" s="3">
        <v>100000</v>
      </c>
      <c r="D577">
        <f t="shared" ref="D577:D640" si="30">NORMSINV((E577-0.5)/C$12)</f>
        <v>-0.49268636297142476</v>
      </c>
      <c r="E577">
        <f t="shared" si="29"/>
        <v>577</v>
      </c>
      <c r="F577" s="3">
        <v>249830</v>
      </c>
      <c r="G577">
        <f t="shared" ref="G577:G640" si="31">IF(ISERROR((2*E577 -1)/C$12*(LN(NORMDIST(F577,C$6,C$8,TRUE))+LN(1-NORMDIST(INDEX(F:F,C$12-E577+1,,1),C$6,C$8,TRUE)))),"",(2*E577 -1)/C$12*(LN(NORMDIST(F577,C$6,C$8,TRUE))+LN(1-NORMDIST(INDEX(F:F,C$12-E577+1,,1),C$6,C$8,TRUE))))</f>
        <v>-0.98178689958801824</v>
      </c>
    </row>
    <row r="578" spans="1:7">
      <c r="A578" s="3">
        <v>7611775</v>
      </c>
      <c r="D578">
        <f t="shared" si="30"/>
        <v>-0.49115963513219729</v>
      </c>
      <c r="E578">
        <f t="shared" ref="E578:E641" si="32">E577+1</f>
        <v>578</v>
      </c>
      <c r="F578" s="3">
        <v>249855</v>
      </c>
      <c r="G578">
        <f t="shared" si="31"/>
        <v>-0.9830921636686567</v>
      </c>
    </row>
    <row r="579" spans="1:7">
      <c r="A579" s="3">
        <v>50000</v>
      </c>
      <c r="D579">
        <f t="shared" si="30"/>
        <v>-0.48963405127881188</v>
      </c>
      <c r="E579">
        <f t="shared" si="32"/>
        <v>579</v>
      </c>
      <c r="F579" s="3">
        <v>249939</v>
      </c>
      <c r="G579">
        <f t="shared" si="31"/>
        <v>-0.98463530728255544</v>
      </c>
    </row>
    <row r="580" spans="1:7">
      <c r="A580" s="3">
        <v>175000</v>
      </c>
      <c r="D580">
        <f t="shared" si="30"/>
        <v>-0.48810960615281213</v>
      </c>
      <c r="E580">
        <f t="shared" si="32"/>
        <v>580</v>
      </c>
      <c r="F580" s="3">
        <v>249994</v>
      </c>
      <c r="G580">
        <f t="shared" si="31"/>
        <v>-0.98594541208094633</v>
      </c>
    </row>
    <row r="581" spans="1:7">
      <c r="A581" s="3">
        <v>2000000</v>
      </c>
      <c r="D581">
        <f t="shared" si="30"/>
        <v>-0.48658629451808905</v>
      </c>
      <c r="E581">
        <f t="shared" si="32"/>
        <v>581</v>
      </c>
      <c r="F581" s="3">
        <v>250000</v>
      </c>
      <c r="G581">
        <f t="shared" si="31"/>
        <v>-0.98688539111319151</v>
      </c>
    </row>
    <row r="582" spans="1:7">
      <c r="A582" s="3">
        <v>495337</v>
      </c>
      <c r="D582">
        <f t="shared" si="30"/>
        <v>-0.48506411116072223</v>
      </c>
      <c r="E582">
        <f t="shared" si="32"/>
        <v>582</v>
      </c>
      <c r="F582" s="3">
        <v>250000</v>
      </c>
      <c r="G582">
        <f t="shared" si="31"/>
        <v>-0.98843966235682157</v>
      </c>
    </row>
    <row r="583" spans="1:7">
      <c r="A583" s="3">
        <v>743331</v>
      </c>
      <c r="D583">
        <f t="shared" si="30"/>
        <v>-0.48354305088882138</v>
      </c>
      <c r="E583">
        <f t="shared" si="32"/>
        <v>583</v>
      </c>
      <c r="F583" s="3">
        <v>250000</v>
      </c>
      <c r="G583">
        <f t="shared" si="31"/>
        <v>-0.98970568255856595</v>
      </c>
    </row>
    <row r="584" spans="1:7">
      <c r="A584" s="3">
        <v>212000</v>
      </c>
      <c r="D584">
        <f t="shared" si="30"/>
        <v>-0.48202310853236952</v>
      </c>
      <c r="E584">
        <f t="shared" si="32"/>
        <v>584</v>
      </c>
      <c r="F584" s="3">
        <v>250000</v>
      </c>
      <c r="G584">
        <f t="shared" si="31"/>
        <v>-0.99116139973892237</v>
      </c>
    </row>
    <row r="585" spans="1:7">
      <c r="A585" s="3">
        <v>3024695</v>
      </c>
      <c r="D585">
        <f t="shared" si="30"/>
        <v>-0.48050427894306702</v>
      </c>
      <c r="E585">
        <f t="shared" si="32"/>
        <v>585</v>
      </c>
      <c r="F585" s="3">
        <v>250000</v>
      </c>
      <c r="G585">
        <f t="shared" si="31"/>
        <v>-0.9925325587432241</v>
      </c>
    </row>
    <row r="586" spans="1:7">
      <c r="A586" s="3">
        <v>2999047</v>
      </c>
      <c r="D586">
        <f t="shared" si="30"/>
        <v>-0.47898655699417847</v>
      </c>
      <c r="E586">
        <f t="shared" si="32"/>
        <v>586</v>
      </c>
      <c r="F586" s="3">
        <v>250000</v>
      </c>
      <c r="G586">
        <f t="shared" si="31"/>
        <v>-0.99377091378464411</v>
      </c>
    </row>
    <row r="587" spans="1:7">
      <c r="A587" s="3">
        <v>1077960</v>
      </c>
      <c r="D587">
        <f t="shared" si="30"/>
        <v>-0.47746993758037798</v>
      </c>
      <c r="E587">
        <f t="shared" si="32"/>
        <v>587</v>
      </c>
      <c r="F587" s="3">
        <v>250000</v>
      </c>
      <c r="G587">
        <f t="shared" si="31"/>
        <v>-0.99512977607791808</v>
      </c>
    </row>
    <row r="588" spans="1:7">
      <c r="A588" s="3">
        <v>445040</v>
      </c>
      <c r="D588">
        <f t="shared" si="30"/>
        <v>-0.47595441561759805</v>
      </c>
      <c r="E588">
        <f t="shared" si="32"/>
        <v>588</v>
      </c>
      <c r="F588" s="3">
        <v>250000</v>
      </c>
      <c r="G588">
        <f t="shared" si="31"/>
        <v>-0.9962281211496633</v>
      </c>
    </row>
    <row r="589" spans="1:7">
      <c r="A589" s="3">
        <v>595859</v>
      </c>
      <c r="D589">
        <f t="shared" si="30"/>
        <v>-0.47443998604287929</v>
      </c>
      <c r="E589">
        <f t="shared" si="32"/>
        <v>589</v>
      </c>
      <c r="F589" s="3">
        <v>250000</v>
      </c>
      <c r="G589">
        <f t="shared" si="31"/>
        <v>-0.99760897199231002</v>
      </c>
    </row>
    <row r="590" spans="1:7">
      <c r="A590" s="3">
        <v>230000</v>
      </c>
      <c r="D590">
        <f t="shared" si="30"/>
        <v>-0.47292664381422017</v>
      </c>
      <c r="E590">
        <f t="shared" si="32"/>
        <v>590</v>
      </c>
      <c r="F590" s="3">
        <v>250000</v>
      </c>
      <c r="G590">
        <f t="shared" si="31"/>
        <v>-0.99883314505225929</v>
      </c>
    </row>
    <row r="591" spans="1:7">
      <c r="A591" s="3">
        <v>250000</v>
      </c>
      <c r="D591">
        <f t="shared" si="30"/>
        <v>-0.47141438391042967</v>
      </c>
      <c r="E591">
        <f t="shared" si="32"/>
        <v>591</v>
      </c>
      <c r="F591" s="3">
        <v>250000</v>
      </c>
      <c r="G591">
        <f t="shared" si="31"/>
        <v>-0.99986564934912159</v>
      </c>
    </row>
    <row r="592" spans="1:7">
      <c r="A592" s="3">
        <v>1500596</v>
      </c>
      <c r="D592">
        <f t="shared" si="30"/>
        <v>-0.46990320133097946</v>
      </c>
      <c r="E592">
        <f t="shared" si="32"/>
        <v>592</v>
      </c>
      <c r="F592" s="3">
        <v>250000</v>
      </c>
      <c r="G592">
        <f t="shared" si="31"/>
        <v>-1.0008593604907678</v>
      </c>
    </row>
    <row r="593" spans="1:7">
      <c r="A593" s="3">
        <v>1293904</v>
      </c>
      <c r="D593">
        <f t="shared" si="30"/>
        <v>-0.46839309109585836</v>
      </c>
      <c r="E593">
        <f t="shared" si="32"/>
        <v>593</v>
      </c>
      <c r="F593" s="3">
        <v>250000</v>
      </c>
      <c r="G593">
        <f t="shared" si="31"/>
        <v>-1.0021176115870758</v>
      </c>
    </row>
    <row r="594" spans="1:7">
      <c r="A594" s="3">
        <v>9950</v>
      </c>
      <c r="D594">
        <f t="shared" si="30"/>
        <v>-0.46688404824542706</v>
      </c>
      <c r="E594">
        <f t="shared" si="32"/>
        <v>594</v>
      </c>
      <c r="F594" s="3">
        <v>250000</v>
      </c>
      <c r="G594">
        <f t="shared" si="31"/>
        <v>-1.0036203558257837</v>
      </c>
    </row>
    <row r="595" spans="1:7">
      <c r="A595" s="3">
        <v>122981</v>
      </c>
      <c r="D595">
        <f t="shared" si="30"/>
        <v>-0.46537606784027546</v>
      </c>
      <c r="E595">
        <f t="shared" si="32"/>
        <v>595</v>
      </c>
      <c r="F595" s="3">
        <v>250000</v>
      </c>
      <c r="G595">
        <f t="shared" si="31"/>
        <v>-1.0048709036001577</v>
      </c>
    </row>
    <row r="596" spans="1:7">
      <c r="A596" s="3">
        <v>697310</v>
      </c>
      <c r="D596">
        <f t="shared" si="30"/>
        <v>-0.46386914496107917</v>
      </c>
      <c r="E596">
        <f t="shared" si="32"/>
        <v>596</v>
      </c>
      <c r="F596" s="3">
        <v>250000</v>
      </c>
      <c r="G596">
        <f t="shared" si="31"/>
        <v>-1.0063381365955848</v>
      </c>
    </row>
    <row r="597" spans="1:7">
      <c r="A597" s="3">
        <v>742996</v>
      </c>
      <c r="D597">
        <f t="shared" si="30"/>
        <v>-0.46236327470845889</v>
      </c>
      <c r="E597">
        <f t="shared" si="32"/>
        <v>597</v>
      </c>
      <c r="F597" s="3">
        <v>250000</v>
      </c>
      <c r="G597">
        <f t="shared" si="31"/>
        <v>-1.0076595640006274</v>
      </c>
    </row>
    <row r="598" spans="1:7">
      <c r="A598" s="3">
        <v>93452</v>
      </c>
      <c r="D598">
        <f t="shared" si="30"/>
        <v>-0.46085845220283983</v>
      </c>
      <c r="E598">
        <f t="shared" si="32"/>
        <v>598</v>
      </c>
      <c r="F598" s="3">
        <v>250000</v>
      </c>
      <c r="G598">
        <f t="shared" si="31"/>
        <v>-1.009279673793078</v>
      </c>
    </row>
    <row r="599" spans="1:7">
      <c r="A599" s="3">
        <v>290939</v>
      </c>
      <c r="D599">
        <f t="shared" si="30"/>
        <v>-0.45935467258431251</v>
      </c>
      <c r="E599">
        <f t="shared" si="32"/>
        <v>599</v>
      </c>
      <c r="F599" s="3">
        <v>250000</v>
      </c>
      <c r="G599">
        <f t="shared" si="31"/>
        <v>-1.0099305269088787</v>
      </c>
    </row>
    <row r="600" spans="1:7">
      <c r="A600" s="3">
        <v>289899</v>
      </c>
      <c r="D600">
        <f t="shared" si="30"/>
        <v>-0.45785193101249505</v>
      </c>
      <c r="E600">
        <f t="shared" si="32"/>
        <v>600</v>
      </c>
      <c r="F600" s="3">
        <v>250000</v>
      </c>
      <c r="G600">
        <f t="shared" si="31"/>
        <v>-1.0116179630440649</v>
      </c>
    </row>
    <row r="601" spans="1:7">
      <c r="A601" s="3">
        <v>6861999</v>
      </c>
      <c r="D601">
        <f t="shared" si="30"/>
        <v>-0.45635022266639574</v>
      </c>
      <c r="E601">
        <f t="shared" si="32"/>
        <v>601</v>
      </c>
      <c r="F601" s="3">
        <v>250000</v>
      </c>
      <c r="G601">
        <f t="shared" si="31"/>
        <v>-1.0133053991792509</v>
      </c>
    </row>
    <row r="602" spans="1:7">
      <c r="A602" s="3">
        <v>100000</v>
      </c>
      <c r="D602">
        <f t="shared" si="30"/>
        <v>-0.45484954274427708</v>
      </c>
      <c r="E602">
        <f t="shared" si="32"/>
        <v>602</v>
      </c>
      <c r="F602" s="3">
        <v>250000</v>
      </c>
      <c r="G602">
        <f t="shared" si="31"/>
        <v>-1.0149638311165154</v>
      </c>
    </row>
    <row r="603" spans="1:7">
      <c r="A603" s="3">
        <v>1002000</v>
      </c>
      <c r="D603">
        <f t="shared" si="30"/>
        <v>-0.45334988646352176</v>
      </c>
      <c r="E603">
        <f t="shared" si="32"/>
        <v>603</v>
      </c>
      <c r="F603" s="3">
        <v>250000</v>
      </c>
      <c r="G603">
        <f t="shared" si="31"/>
        <v>-1.0162163627912364</v>
      </c>
    </row>
    <row r="604" spans="1:7">
      <c r="A604" s="3">
        <v>449300</v>
      </c>
      <c r="D604">
        <f t="shared" si="30"/>
        <v>-0.45185124906049745</v>
      </c>
      <c r="E604">
        <f t="shared" si="32"/>
        <v>604</v>
      </c>
      <c r="F604" s="3">
        <v>250000</v>
      </c>
      <c r="G604">
        <f t="shared" si="31"/>
        <v>-1.0163224118002201</v>
      </c>
    </row>
    <row r="605" spans="1:7">
      <c r="A605" s="3">
        <v>250000</v>
      </c>
      <c r="D605">
        <f t="shared" si="30"/>
        <v>-0.45035362579042537</v>
      </c>
      <c r="E605">
        <f t="shared" si="32"/>
        <v>605</v>
      </c>
      <c r="F605" s="3">
        <v>250000</v>
      </c>
      <c r="G605">
        <f t="shared" si="31"/>
        <v>-1.0178617473267064</v>
      </c>
    </row>
    <row r="606" spans="1:7">
      <c r="A606" s="3">
        <v>110000</v>
      </c>
      <c r="D606">
        <f t="shared" si="30"/>
        <v>-0.44885701192724753</v>
      </c>
      <c r="E606">
        <f t="shared" si="32"/>
        <v>606</v>
      </c>
      <c r="F606" s="3">
        <v>250000</v>
      </c>
      <c r="G606">
        <f t="shared" si="31"/>
        <v>-1.0189738446594132</v>
      </c>
    </row>
    <row r="607" spans="1:7">
      <c r="A607" s="3">
        <v>1307738</v>
      </c>
      <c r="D607">
        <f t="shared" si="30"/>
        <v>-0.44736140276349684</v>
      </c>
      <c r="E607">
        <f t="shared" si="32"/>
        <v>607</v>
      </c>
      <c r="F607" s="3">
        <v>250000</v>
      </c>
      <c r="G607">
        <f t="shared" si="31"/>
        <v>-1.020474260166979</v>
      </c>
    </row>
    <row r="608" spans="1:7">
      <c r="A608" s="3">
        <v>100000</v>
      </c>
      <c r="D608">
        <f t="shared" si="30"/>
        <v>-0.44586679361016646</v>
      </c>
      <c r="E608">
        <f t="shared" si="32"/>
        <v>608</v>
      </c>
      <c r="F608" s="3">
        <v>250000</v>
      </c>
      <c r="G608">
        <f t="shared" si="31"/>
        <v>-1.0212298847480135</v>
      </c>
    </row>
    <row r="609" spans="1:7">
      <c r="A609" s="3">
        <v>1511927</v>
      </c>
      <c r="D609">
        <f t="shared" si="30"/>
        <v>-0.44437317979658214</v>
      </c>
      <c r="E609">
        <f t="shared" si="32"/>
        <v>609</v>
      </c>
      <c r="F609" s="3">
        <v>250000</v>
      </c>
      <c r="G609">
        <f t="shared" si="31"/>
        <v>-1.0225229451133857</v>
      </c>
    </row>
    <row r="610" spans="1:7">
      <c r="A610" s="3">
        <v>4837214</v>
      </c>
      <c r="D610">
        <f t="shared" si="30"/>
        <v>-0.44288055667027298</v>
      </c>
      <c r="E610">
        <f t="shared" si="32"/>
        <v>610</v>
      </c>
      <c r="F610" s="3">
        <v>250000</v>
      </c>
      <c r="G610">
        <f t="shared" si="31"/>
        <v>-1.0241108452402505</v>
      </c>
    </row>
    <row r="611" spans="1:7">
      <c r="A611" s="3">
        <v>286600</v>
      </c>
      <c r="D611">
        <f t="shared" si="30"/>
        <v>-0.44138891959684606</v>
      </c>
      <c r="E611">
        <f t="shared" si="32"/>
        <v>611</v>
      </c>
      <c r="F611" s="3">
        <v>250000</v>
      </c>
      <c r="G611">
        <f t="shared" si="31"/>
        <v>-1.0253041212683129</v>
      </c>
    </row>
    <row r="612" spans="1:7">
      <c r="A612" s="3">
        <v>74998</v>
      </c>
      <c r="D612">
        <f t="shared" si="30"/>
        <v>-0.43989826395986026</v>
      </c>
      <c r="E612">
        <f t="shared" si="32"/>
        <v>612</v>
      </c>
      <c r="F612" s="3">
        <v>250000</v>
      </c>
      <c r="G612">
        <f t="shared" si="31"/>
        <v>-1.0260601497623798</v>
      </c>
    </row>
    <row r="613" spans="1:7">
      <c r="A613" s="3">
        <v>2112080</v>
      </c>
      <c r="D613">
        <f t="shared" si="30"/>
        <v>-0.4384085851607003</v>
      </c>
      <c r="E613">
        <f t="shared" si="32"/>
        <v>613</v>
      </c>
      <c r="F613" s="3">
        <v>250000</v>
      </c>
      <c r="G613">
        <f t="shared" si="31"/>
        <v>-1.0261506640652425</v>
      </c>
    </row>
    <row r="614" spans="1:7">
      <c r="A614" s="3">
        <v>3000000</v>
      </c>
      <c r="D614">
        <f t="shared" si="30"/>
        <v>-0.43691987861845449</v>
      </c>
      <c r="E614">
        <f t="shared" si="32"/>
        <v>614</v>
      </c>
      <c r="F614" s="3">
        <v>250000</v>
      </c>
      <c r="G614">
        <f t="shared" si="31"/>
        <v>-1.0263102272867177</v>
      </c>
    </row>
    <row r="615" spans="1:7">
      <c r="A615" s="3">
        <v>1000000</v>
      </c>
      <c r="D615">
        <f t="shared" si="30"/>
        <v>-0.43543213976979084</v>
      </c>
      <c r="E615">
        <f t="shared" si="32"/>
        <v>615</v>
      </c>
      <c r="F615" s="3">
        <v>250000</v>
      </c>
      <c r="G615">
        <f t="shared" si="31"/>
        <v>-1.0277299676526899</v>
      </c>
    </row>
    <row r="616" spans="1:7">
      <c r="A616" s="3">
        <v>1500000</v>
      </c>
      <c r="D616">
        <f t="shared" si="30"/>
        <v>-0.4339453640688346</v>
      </c>
      <c r="E616">
        <f t="shared" si="32"/>
        <v>616</v>
      </c>
      <c r="F616" s="3">
        <v>250000</v>
      </c>
      <c r="G616">
        <f t="shared" si="31"/>
        <v>-1.0293430496087064</v>
      </c>
    </row>
    <row r="617" spans="1:7">
      <c r="A617" s="3">
        <v>100000</v>
      </c>
      <c r="D617">
        <f t="shared" si="30"/>
        <v>-0.43245954698704836</v>
      </c>
      <c r="E617">
        <f t="shared" si="32"/>
        <v>617</v>
      </c>
      <c r="F617" s="3">
        <v>250000</v>
      </c>
      <c r="G617">
        <f t="shared" si="31"/>
        <v>-1.0309405411002643</v>
      </c>
    </row>
    <row r="618" spans="1:7">
      <c r="A618" s="3">
        <v>1700011</v>
      </c>
      <c r="D618">
        <f t="shared" si="30"/>
        <v>-0.4309746840131109</v>
      </c>
      <c r="E618">
        <f t="shared" si="32"/>
        <v>618</v>
      </c>
      <c r="F618" s="3">
        <v>250000</v>
      </c>
      <c r="G618">
        <f t="shared" si="31"/>
        <v>-1.0325911885591395</v>
      </c>
    </row>
    <row r="619" spans="1:7">
      <c r="A619" s="3">
        <v>500000</v>
      </c>
      <c r="D619">
        <f t="shared" si="30"/>
        <v>-0.42949077065279762</v>
      </c>
      <c r="E619">
        <f t="shared" si="32"/>
        <v>619</v>
      </c>
      <c r="F619" s="3">
        <v>250000</v>
      </c>
      <c r="G619">
        <f t="shared" si="31"/>
        <v>-1.0342326827461061</v>
      </c>
    </row>
    <row r="620" spans="1:7">
      <c r="A620" s="3">
        <v>3468005</v>
      </c>
      <c r="D620">
        <f t="shared" si="30"/>
        <v>-0.42800780242886305</v>
      </c>
      <c r="E620">
        <f t="shared" si="32"/>
        <v>620</v>
      </c>
      <c r="F620" s="3">
        <v>250000</v>
      </c>
      <c r="G620">
        <f t="shared" si="31"/>
        <v>-1.0359047517294884</v>
      </c>
    </row>
    <row r="621" spans="1:7">
      <c r="A621" s="3">
        <v>1370000</v>
      </c>
      <c r="D621">
        <f t="shared" si="30"/>
        <v>-0.42652577488092253</v>
      </c>
      <c r="E621">
        <f t="shared" si="32"/>
        <v>621</v>
      </c>
      <c r="F621" s="3">
        <v>250000</v>
      </c>
      <c r="G621">
        <f t="shared" si="31"/>
        <v>-1.0375768204100559</v>
      </c>
    </row>
    <row r="622" spans="1:7">
      <c r="A622" s="3">
        <v>1798818</v>
      </c>
      <c r="D622">
        <f t="shared" si="30"/>
        <v>-0.42504468356533592</v>
      </c>
      <c r="E622">
        <f t="shared" si="32"/>
        <v>622</v>
      </c>
      <c r="F622" s="3">
        <v>250000</v>
      </c>
      <c r="G622">
        <f t="shared" si="31"/>
        <v>-1.0392489828925862</v>
      </c>
    </row>
    <row r="623" spans="1:7">
      <c r="A623" s="3">
        <v>5226127</v>
      </c>
      <c r="D623">
        <f t="shared" si="30"/>
        <v>-0.42356452405509204</v>
      </c>
      <c r="E623">
        <f t="shared" si="32"/>
        <v>623</v>
      </c>
      <c r="F623" s="3">
        <v>250249</v>
      </c>
      <c r="G623">
        <f t="shared" si="31"/>
        <v>-1.0408869867626982</v>
      </c>
    </row>
    <row r="624" spans="1:7">
      <c r="A624" s="3">
        <v>195967</v>
      </c>
      <c r="D624">
        <f t="shared" si="30"/>
        <v>-0.42208529193969263</v>
      </c>
      <c r="E624">
        <f t="shared" si="32"/>
        <v>624</v>
      </c>
      <c r="F624" s="3">
        <v>250400</v>
      </c>
      <c r="G624">
        <f t="shared" si="31"/>
        <v>-1.0425383470152352</v>
      </c>
    </row>
    <row r="625" spans="1:7">
      <c r="A625" s="3">
        <v>213000</v>
      </c>
      <c r="D625">
        <f t="shared" si="30"/>
        <v>-0.4206069828250395</v>
      </c>
      <c r="E625">
        <f t="shared" si="32"/>
        <v>625</v>
      </c>
      <c r="F625" s="3">
        <v>250669</v>
      </c>
      <c r="G625">
        <f t="shared" si="31"/>
        <v>-1.0441734026342107</v>
      </c>
    </row>
    <row r="626" spans="1:7">
      <c r="A626" s="3">
        <v>250000</v>
      </c>
      <c r="D626">
        <f t="shared" si="30"/>
        <v>-0.41912959233332076</v>
      </c>
      <c r="E626">
        <f t="shared" si="32"/>
        <v>626</v>
      </c>
      <c r="F626" s="3">
        <v>250675</v>
      </c>
      <c r="G626">
        <f t="shared" si="31"/>
        <v>-1.0458445906879665</v>
      </c>
    </row>
    <row r="627" spans="1:7">
      <c r="A627" s="3">
        <v>5908302</v>
      </c>
      <c r="D627">
        <f t="shared" si="30"/>
        <v>-0.41765311610289829</v>
      </c>
      <c r="E627">
        <f t="shared" si="32"/>
        <v>627</v>
      </c>
      <c r="F627" s="3">
        <v>253482</v>
      </c>
      <c r="G627">
        <f t="shared" si="31"/>
        <v>-1.0471291627732064</v>
      </c>
    </row>
    <row r="628" spans="1:7">
      <c r="A628" s="3">
        <v>124757</v>
      </c>
      <c r="D628">
        <f t="shared" si="30"/>
        <v>-0.41617754978819632</v>
      </c>
      <c r="E628">
        <f t="shared" si="32"/>
        <v>628</v>
      </c>
      <c r="F628" s="3">
        <v>254400</v>
      </c>
      <c r="G628">
        <f t="shared" si="31"/>
        <v>-1.0486736801609133</v>
      </c>
    </row>
    <row r="629" spans="1:7">
      <c r="A629" s="3">
        <v>1989360</v>
      </c>
      <c r="D629">
        <f t="shared" si="30"/>
        <v>-0.41470288905959035</v>
      </c>
      <c r="E629">
        <f t="shared" si="32"/>
        <v>629</v>
      </c>
      <c r="F629" s="3">
        <v>255394</v>
      </c>
      <c r="G629">
        <f t="shared" si="31"/>
        <v>-1.0502072907672029</v>
      </c>
    </row>
    <row r="630" spans="1:7">
      <c r="A630" s="3">
        <v>8149935</v>
      </c>
      <c r="D630">
        <f t="shared" si="30"/>
        <v>-0.41322912960329766</v>
      </c>
      <c r="E630">
        <f t="shared" si="32"/>
        <v>630</v>
      </c>
      <c r="F630" s="3">
        <v>257391</v>
      </c>
      <c r="G630">
        <f t="shared" si="31"/>
        <v>-1.0516014723771681</v>
      </c>
    </row>
    <row r="631" spans="1:7">
      <c r="A631" s="3">
        <v>729916</v>
      </c>
      <c r="D631">
        <f t="shared" si="30"/>
        <v>-0.41175626712126806</v>
      </c>
      <c r="E631">
        <f t="shared" si="32"/>
        <v>631</v>
      </c>
      <c r="F631" s="3">
        <v>257675</v>
      </c>
      <c r="G631">
        <f t="shared" si="31"/>
        <v>-1.0532325870509167</v>
      </c>
    </row>
    <row r="632" spans="1:7">
      <c r="A632" s="3">
        <v>1544776</v>
      </c>
      <c r="D632">
        <f t="shared" si="30"/>
        <v>-0.4102842973310748</v>
      </c>
      <c r="E632">
        <f t="shared" si="32"/>
        <v>632</v>
      </c>
      <c r="F632" s="3">
        <v>259895</v>
      </c>
      <c r="G632">
        <f t="shared" si="31"/>
        <v>-1.0545944834369549</v>
      </c>
    </row>
    <row r="633" spans="1:7">
      <c r="A633" s="3">
        <v>988320</v>
      </c>
      <c r="D633">
        <f t="shared" si="30"/>
        <v>-0.40881321596580789</v>
      </c>
      <c r="E633">
        <f t="shared" si="32"/>
        <v>633</v>
      </c>
      <c r="F633" s="3">
        <v>260000</v>
      </c>
      <c r="G633">
        <f t="shared" si="31"/>
        <v>-1.0562498512590019</v>
      </c>
    </row>
    <row r="634" spans="1:7">
      <c r="A634" s="3">
        <v>499800</v>
      </c>
      <c r="D634">
        <f t="shared" si="30"/>
        <v>-0.40734301877396722</v>
      </c>
      <c r="E634">
        <f t="shared" si="32"/>
        <v>634</v>
      </c>
      <c r="F634" s="3">
        <v>260000</v>
      </c>
      <c r="G634">
        <f t="shared" si="31"/>
        <v>-1.0579198114981465</v>
      </c>
    </row>
    <row r="635" spans="1:7">
      <c r="A635" s="3">
        <v>526960</v>
      </c>
      <c r="D635">
        <f t="shared" si="30"/>
        <v>-0.40587370151935581</v>
      </c>
      <c r="E635">
        <f t="shared" si="32"/>
        <v>635</v>
      </c>
      <c r="F635" s="3">
        <v>260760</v>
      </c>
      <c r="G635">
        <f t="shared" si="31"/>
        <v>-1.0594836550937119</v>
      </c>
    </row>
    <row r="636" spans="1:7">
      <c r="A636" s="3">
        <v>1144856</v>
      </c>
      <c r="D636">
        <f t="shared" si="30"/>
        <v>-0.40440525998097515</v>
      </c>
      <c r="E636">
        <f t="shared" si="32"/>
        <v>636</v>
      </c>
      <c r="F636" s="3">
        <v>262003</v>
      </c>
      <c r="G636">
        <f t="shared" si="31"/>
        <v>-1.0609796423630382</v>
      </c>
    </row>
    <row r="637" spans="1:7">
      <c r="A637" s="3">
        <v>892500</v>
      </c>
      <c r="D637">
        <f t="shared" si="30"/>
        <v>-0.40293768995292045</v>
      </c>
      <c r="E637">
        <f t="shared" si="32"/>
        <v>637</v>
      </c>
      <c r="F637" s="3">
        <v>262500</v>
      </c>
      <c r="G637">
        <f t="shared" si="31"/>
        <v>-1.0625795666626547</v>
      </c>
    </row>
    <row r="638" spans="1:7">
      <c r="A638" s="3">
        <v>1747441</v>
      </c>
      <c r="D638">
        <f t="shared" si="30"/>
        <v>-0.40147098724427693</v>
      </c>
      <c r="E638">
        <f t="shared" si="32"/>
        <v>638</v>
      </c>
      <c r="F638" s="3">
        <v>263400</v>
      </c>
      <c r="G638">
        <f t="shared" si="31"/>
        <v>-1.0641227636400332</v>
      </c>
    </row>
    <row r="639" spans="1:7">
      <c r="A639" s="3">
        <v>1784793</v>
      </c>
      <c r="D639">
        <f t="shared" si="30"/>
        <v>-0.40000514767901696</v>
      </c>
      <c r="E639">
        <f t="shared" si="32"/>
        <v>639</v>
      </c>
      <c r="F639" s="3">
        <v>264500</v>
      </c>
      <c r="G639">
        <f t="shared" si="31"/>
        <v>-1.0656374949181282</v>
      </c>
    </row>
    <row r="640" spans="1:7">
      <c r="A640" s="3">
        <v>30250</v>
      </c>
      <c r="D640">
        <f t="shared" si="30"/>
        <v>-0.39854016709589729</v>
      </c>
      <c r="E640">
        <f t="shared" si="32"/>
        <v>640</v>
      </c>
      <c r="F640" s="3">
        <v>270000</v>
      </c>
      <c r="G640">
        <f t="shared" si="31"/>
        <v>-1.0665332083975301</v>
      </c>
    </row>
    <row r="641" spans="1:7">
      <c r="A641" s="3">
        <v>19490</v>
      </c>
      <c r="D641">
        <f t="shared" ref="D641:D704" si="33">NORMSINV((E641-0.5)/C$12)</f>
        <v>-0.39707604134835811</v>
      </c>
      <c r="E641">
        <f t="shared" si="32"/>
        <v>641</v>
      </c>
      <c r="F641" s="3">
        <v>270492</v>
      </c>
      <c r="G641">
        <f t="shared" ref="G641:G704" si="34">IF(ISERROR((2*E641 -1)/C$12*(LN(NORMDIST(F641,C$6,C$8,TRUE))+LN(1-NORMDIST(INDEX(F:F,C$12-E641+1,,1),C$6,C$8,TRUE)))),"",(2*E641 -1)/C$12*(LN(NORMDIST(F641,C$6,C$8,TRUE))+LN(1-NORMDIST(INDEX(F:F,C$12-E641+1,,1),C$6,C$8,TRUE))))</f>
        <v>-1.0681317190504256</v>
      </c>
    </row>
    <row r="642" spans="1:7">
      <c r="A642" s="3">
        <v>1000000</v>
      </c>
      <c r="D642">
        <f t="shared" si="33"/>
        <v>-0.3956127663044221</v>
      </c>
      <c r="E642">
        <f t="shared" ref="E642:E705" si="35">E641+1</f>
        <v>642</v>
      </c>
      <c r="F642" s="3">
        <v>272914</v>
      </c>
      <c r="G642">
        <f t="shared" si="34"/>
        <v>-1.0694482927274123</v>
      </c>
    </row>
    <row r="643" spans="1:7">
      <c r="A643" s="3">
        <v>198704</v>
      </c>
      <c r="D643">
        <f t="shared" si="33"/>
        <v>-0.39415033784659376</v>
      </c>
      <c r="E643">
        <f t="shared" si="35"/>
        <v>643</v>
      </c>
      <c r="F643" s="3">
        <v>274999</v>
      </c>
      <c r="G643">
        <f t="shared" si="34"/>
        <v>-1.0708109506757002</v>
      </c>
    </row>
    <row r="644" spans="1:7">
      <c r="A644" s="3">
        <v>650000</v>
      </c>
      <c r="D644">
        <f t="shared" si="33"/>
        <v>-0.39268875187176033</v>
      </c>
      <c r="E644">
        <f t="shared" si="35"/>
        <v>644</v>
      </c>
      <c r="F644" s="3">
        <v>275000</v>
      </c>
      <c r="G644">
        <f t="shared" si="34"/>
        <v>-1.072467990319401</v>
      </c>
    </row>
    <row r="645" spans="1:7">
      <c r="A645" s="3">
        <v>400000</v>
      </c>
      <c r="D645">
        <f t="shared" si="33"/>
        <v>-0.39122800429109383</v>
      </c>
      <c r="E645">
        <f t="shared" si="35"/>
        <v>645</v>
      </c>
      <c r="F645" s="3">
        <v>277044</v>
      </c>
      <c r="G645">
        <f t="shared" si="34"/>
        <v>-1.0738324651599762</v>
      </c>
    </row>
    <row r="646" spans="1:7">
      <c r="A646" s="3">
        <v>500000</v>
      </c>
      <c r="D646">
        <f t="shared" si="33"/>
        <v>-0.38976809102995141</v>
      </c>
      <c r="E646">
        <f t="shared" si="35"/>
        <v>646</v>
      </c>
      <c r="F646" s="3">
        <v>280000</v>
      </c>
      <c r="G646">
        <f t="shared" si="34"/>
        <v>-1.0750641490698463</v>
      </c>
    </row>
    <row r="647" spans="1:7">
      <c r="A647" s="3">
        <v>1980892</v>
      </c>
      <c r="D647">
        <f t="shared" si="33"/>
        <v>-0.38830900802777968</v>
      </c>
      <c r="E647">
        <f t="shared" si="35"/>
        <v>647</v>
      </c>
      <c r="F647" s="3">
        <v>281217</v>
      </c>
      <c r="G647">
        <f t="shared" si="34"/>
        <v>-1.0764409982671086</v>
      </c>
    </row>
    <row r="648" spans="1:7">
      <c r="A648" s="3">
        <v>395836</v>
      </c>
      <c r="D648">
        <f t="shared" si="33"/>
        <v>-0.38685075123801665</v>
      </c>
      <c r="E648">
        <f t="shared" si="35"/>
        <v>648</v>
      </c>
      <c r="F648" s="3">
        <v>281800</v>
      </c>
      <c r="G648">
        <f t="shared" si="34"/>
        <v>-1.0780162432359863</v>
      </c>
    </row>
    <row r="649" spans="1:7">
      <c r="A649" s="3">
        <v>1500000</v>
      </c>
      <c r="D649">
        <f t="shared" si="33"/>
        <v>-0.38539331662799736</v>
      </c>
      <c r="E649">
        <f t="shared" si="35"/>
        <v>649</v>
      </c>
      <c r="F649" s="3">
        <v>285368</v>
      </c>
      <c r="G649">
        <f t="shared" si="34"/>
        <v>-1.0791209920513518</v>
      </c>
    </row>
    <row r="650" spans="1:7">
      <c r="A650" s="3">
        <v>140000</v>
      </c>
      <c r="D650">
        <f t="shared" si="33"/>
        <v>-0.38393670017885673</v>
      </c>
      <c r="E650">
        <f t="shared" si="35"/>
        <v>650</v>
      </c>
      <c r="F650" s="3">
        <v>285714</v>
      </c>
      <c r="G650">
        <f t="shared" si="34"/>
        <v>-1.0807245327279069</v>
      </c>
    </row>
    <row r="651" spans="1:7">
      <c r="A651" s="3">
        <v>2500000</v>
      </c>
      <c r="D651">
        <f t="shared" si="33"/>
        <v>-0.38248089788543693</v>
      </c>
      <c r="E651">
        <f t="shared" si="35"/>
        <v>651</v>
      </c>
      <c r="F651" s="3">
        <v>286500</v>
      </c>
      <c r="G651">
        <f t="shared" si="34"/>
        <v>-1.0821469054826847</v>
      </c>
    </row>
    <row r="652" spans="1:7">
      <c r="A652" s="3">
        <v>15213</v>
      </c>
      <c r="D652">
        <f t="shared" si="33"/>
        <v>-0.38102590575619133</v>
      </c>
      <c r="E652">
        <f t="shared" si="35"/>
        <v>652</v>
      </c>
      <c r="F652" s="3">
        <v>286600</v>
      </c>
      <c r="G652">
        <f t="shared" si="34"/>
        <v>-1.0835135209296509</v>
      </c>
    </row>
    <row r="653" spans="1:7">
      <c r="A653" s="3">
        <v>1365913</v>
      </c>
      <c r="D653">
        <f t="shared" si="33"/>
        <v>-0.37957171981309273</v>
      </c>
      <c r="E653">
        <f t="shared" si="35"/>
        <v>653</v>
      </c>
      <c r="F653" s="3">
        <v>289899</v>
      </c>
      <c r="G653">
        <f t="shared" si="34"/>
        <v>-1.0846951051898985</v>
      </c>
    </row>
    <row r="654" spans="1:7">
      <c r="A654" s="3">
        <v>50000</v>
      </c>
      <c r="D654">
        <f t="shared" si="33"/>
        <v>-0.37811833609153994</v>
      </c>
      <c r="E654">
        <f t="shared" si="35"/>
        <v>654</v>
      </c>
      <c r="F654" s="3">
        <v>289937</v>
      </c>
      <c r="G654">
        <f t="shared" si="34"/>
        <v>-1.0863106213672837</v>
      </c>
    </row>
    <row r="655" spans="1:7">
      <c r="A655" s="3">
        <v>160950</v>
      </c>
      <c r="D655">
        <f t="shared" si="33"/>
        <v>-0.37666575064026581</v>
      </c>
      <c r="E655">
        <f t="shared" si="35"/>
        <v>655</v>
      </c>
      <c r="F655" s="3">
        <v>290939</v>
      </c>
      <c r="G655">
        <f t="shared" si="34"/>
        <v>-1.0875451150436839</v>
      </c>
    </row>
    <row r="656" spans="1:7">
      <c r="A656" s="3">
        <v>500000</v>
      </c>
      <c r="D656">
        <f t="shared" si="33"/>
        <v>-0.37521395952124659</v>
      </c>
      <c r="E656">
        <f t="shared" si="35"/>
        <v>656</v>
      </c>
      <c r="F656" s="3">
        <v>291070</v>
      </c>
      <c r="G656">
        <f t="shared" si="34"/>
        <v>-1.0891275070972466</v>
      </c>
    </row>
    <row r="657" spans="1:7">
      <c r="A657" s="3">
        <v>499997</v>
      </c>
      <c r="D657">
        <f t="shared" si="33"/>
        <v>-0.37376295880960947</v>
      </c>
      <c r="E657">
        <f t="shared" si="35"/>
        <v>657</v>
      </c>
      <c r="F657" s="3">
        <v>293024</v>
      </c>
      <c r="G657">
        <f t="shared" si="34"/>
        <v>-1.0904088760761987</v>
      </c>
    </row>
    <row r="658" spans="1:7">
      <c r="A658" s="3">
        <v>900000</v>
      </c>
      <c r="D658">
        <f t="shared" si="33"/>
        <v>-0.37231274459354408</v>
      </c>
      <c r="E658">
        <f t="shared" si="35"/>
        <v>658</v>
      </c>
      <c r="F658" s="3">
        <v>296000</v>
      </c>
      <c r="G658">
        <f t="shared" si="34"/>
        <v>-1.0915676651863009</v>
      </c>
    </row>
    <row r="659" spans="1:7">
      <c r="A659" s="3">
        <v>250000</v>
      </c>
      <c r="D659">
        <f t="shared" si="33"/>
        <v>-0.37086331297421204</v>
      </c>
      <c r="E659">
        <f t="shared" si="35"/>
        <v>659</v>
      </c>
      <c r="F659" s="3">
        <v>297045</v>
      </c>
      <c r="G659">
        <f t="shared" si="34"/>
        <v>-1.0930195773213764</v>
      </c>
    </row>
    <row r="660" spans="1:7">
      <c r="A660" s="3">
        <v>500000</v>
      </c>
      <c r="D660">
        <f t="shared" si="33"/>
        <v>-0.36941466006565854</v>
      </c>
      <c r="E660">
        <f t="shared" si="35"/>
        <v>660</v>
      </c>
      <c r="F660" s="3">
        <v>297800</v>
      </c>
      <c r="G660">
        <f t="shared" si="34"/>
        <v>-1.0945158393758216</v>
      </c>
    </row>
    <row r="661" spans="1:7">
      <c r="A661" s="3">
        <v>1508882</v>
      </c>
      <c r="D661">
        <f t="shared" si="33"/>
        <v>-0.36796678199472338</v>
      </c>
      <c r="E661">
        <f t="shared" si="35"/>
        <v>661</v>
      </c>
      <c r="F661" s="3">
        <v>298000</v>
      </c>
      <c r="G661">
        <f t="shared" si="34"/>
        <v>-1.0959576951130265</v>
      </c>
    </row>
    <row r="662" spans="1:7">
      <c r="A662" s="3">
        <v>200000</v>
      </c>
      <c r="D662">
        <f t="shared" si="33"/>
        <v>-0.36651967490095355</v>
      </c>
      <c r="E662">
        <f t="shared" si="35"/>
        <v>662</v>
      </c>
      <c r="F662" s="3">
        <v>298176</v>
      </c>
      <c r="G662">
        <f t="shared" si="34"/>
        <v>-1.0972360880868182</v>
      </c>
    </row>
    <row r="663" spans="1:7">
      <c r="A663" s="3">
        <v>19000</v>
      </c>
      <c r="D663">
        <f t="shared" si="33"/>
        <v>-0.36507333493651639</v>
      </c>
      <c r="E663">
        <f t="shared" si="35"/>
        <v>663</v>
      </c>
      <c r="F663" s="3">
        <v>299263</v>
      </c>
      <c r="G663">
        <f t="shared" si="34"/>
        <v>-1.0985372465184073</v>
      </c>
    </row>
    <row r="664" spans="1:7">
      <c r="A664" s="3">
        <v>250000</v>
      </c>
      <c r="D664">
        <f t="shared" si="33"/>
        <v>-0.36362775826611232</v>
      </c>
      <c r="E664">
        <f t="shared" si="35"/>
        <v>664</v>
      </c>
      <c r="F664" s="3">
        <v>299363</v>
      </c>
      <c r="G664">
        <f t="shared" si="34"/>
        <v>-1.1000913143596613</v>
      </c>
    </row>
    <row r="665" spans="1:7">
      <c r="A665" s="3">
        <v>125962</v>
      </c>
      <c r="D665">
        <f t="shared" si="33"/>
        <v>-0.36218294106688975</v>
      </c>
      <c r="E665">
        <f t="shared" si="35"/>
        <v>665</v>
      </c>
      <c r="F665" s="3">
        <v>299384</v>
      </c>
      <c r="G665">
        <f t="shared" si="34"/>
        <v>-1.1014351347368478</v>
      </c>
    </row>
    <row r="666" spans="1:7">
      <c r="A666" s="3">
        <v>150000</v>
      </c>
      <c r="D666">
        <f t="shared" si="33"/>
        <v>-0.36073887952835876</v>
      </c>
      <c r="E666">
        <f t="shared" si="35"/>
        <v>666</v>
      </c>
      <c r="F666" s="3">
        <v>299444</v>
      </c>
      <c r="G666">
        <f t="shared" si="34"/>
        <v>-1.1030780160823668</v>
      </c>
    </row>
    <row r="667" spans="1:7">
      <c r="A667" s="3">
        <v>499989</v>
      </c>
      <c r="D667">
        <f t="shared" si="33"/>
        <v>-0.35929556985230665</v>
      </c>
      <c r="E667">
        <f t="shared" si="35"/>
        <v>667</v>
      </c>
      <c r="F667" s="3">
        <v>299902</v>
      </c>
      <c r="G667">
        <f t="shared" si="34"/>
        <v>-1.1044904061072662</v>
      </c>
    </row>
    <row r="668" spans="1:7">
      <c r="A668" s="3">
        <v>2173253</v>
      </c>
      <c r="D668">
        <f t="shared" si="33"/>
        <v>-0.35785300825271416</v>
      </c>
      <c r="E668">
        <f t="shared" si="35"/>
        <v>668</v>
      </c>
      <c r="F668" s="3">
        <v>299985</v>
      </c>
      <c r="G668">
        <f t="shared" si="34"/>
        <v>-1.105959914073539</v>
      </c>
    </row>
    <row r="669" spans="1:7">
      <c r="A669" s="3">
        <v>204988</v>
      </c>
      <c r="D669">
        <f t="shared" si="33"/>
        <v>-0.35641119095567081</v>
      </c>
      <c r="E669">
        <f t="shared" si="35"/>
        <v>669</v>
      </c>
      <c r="F669" s="3">
        <v>300000</v>
      </c>
      <c r="G669">
        <f t="shared" si="34"/>
        <v>-1.1070424889610235</v>
      </c>
    </row>
    <row r="670" spans="1:7">
      <c r="A670" s="3">
        <v>1229467</v>
      </c>
      <c r="D670">
        <f t="shared" si="33"/>
        <v>-0.35497011419929264</v>
      </c>
      <c r="E670">
        <f t="shared" si="35"/>
        <v>670</v>
      </c>
      <c r="F670" s="3">
        <v>300000</v>
      </c>
      <c r="G670">
        <f t="shared" si="34"/>
        <v>-1.1086432798077284</v>
      </c>
    </row>
    <row r="671" spans="1:7">
      <c r="A671" s="3">
        <v>499783</v>
      </c>
      <c r="D671">
        <f t="shared" si="33"/>
        <v>-0.35352977423363902</v>
      </c>
      <c r="E671">
        <f t="shared" si="35"/>
        <v>671</v>
      </c>
      <c r="F671" s="3">
        <v>300000</v>
      </c>
      <c r="G671">
        <f t="shared" si="34"/>
        <v>-1.1097757212607189</v>
      </c>
    </row>
    <row r="672" spans="1:7">
      <c r="A672" s="3">
        <v>500000</v>
      </c>
      <c r="D672">
        <f t="shared" si="33"/>
        <v>-0.35209016732063053</v>
      </c>
      <c r="E672">
        <f t="shared" si="35"/>
        <v>672</v>
      </c>
      <c r="F672" s="3">
        <v>300000</v>
      </c>
      <c r="G672">
        <f t="shared" si="34"/>
        <v>-1.1114308677502949</v>
      </c>
    </row>
    <row r="673" spans="1:7">
      <c r="A673" s="3">
        <v>799221</v>
      </c>
      <c r="D673">
        <f t="shared" si="33"/>
        <v>-0.3506512897339682</v>
      </c>
      <c r="E673">
        <f t="shared" si="35"/>
        <v>673</v>
      </c>
      <c r="F673" s="3">
        <v>300000</v>
      </c>
      <c r="G673">
        <f t="shared" si="34"/>
        <v>-1.113084901928276</v>
      </c>
    </row>
    <row r="674" spans="1:7">
      <c r="A674" s="3">
        <v>3200004</v>
      </c>
      <c r="D674">
        <f t="shared" si="33"/>
        <v>-0.34921313775905138</v>
      </c>
      <c r="E674">
        <f t="shared" si="35"/>
        <v>674</v>
      </c>
      <c r="F674" s="3">
        <v>300000</v>
      </c>
      <c r="G674">
        <f t="shared" si="34"/>
        <v>-1.1146881990974546</v>
      </c>
    </row>
    <row r="675" spans="1:7">
      <c r="A675" s="3">
        <v>809467</v>
      </c>
      <c r="D675">
        <f t="shared" si="33"/>
        <v>-0.34777570769289856</v>
      </c>
      <c r="E675">
        <f t="shared" si="35"/>
        <v>675</v>
      </c>
      <c r="F675" s="3">
        <v>300000</v>
      </c>
      <c r="G675">
        <f t="shared" si="34"/>
        <v>-1.1163327203237512</v>
      </c>
    </row>
    <row r="676" spans="1:7">
      <c r="A676" s="3">
        <v>47902</v>
      </c>
      <c r="D676">
        <f t="shared" si="33"/>
        <v>-0.34633899584406602</v>
      </c>
      <c r="E676">
        <f t="shared" si="35"/>
        <v>676</v>
      </c>
      <c r="F676" s="3">
        <v>300000</v>
      </c>
      <c r="G676">
        <f t="shared" si="34"/>
        <v>-1.1179616723866399</v>
      </c>
    </row>
    <row r="677" spans="1:7">
      <c r="A677" s="3">
        <v>500000</v>
      </c>
      <c r="D677">
        <f t="shared" si="33"/>
        <v>-0.34490299853257012</v>
      </c>
      <c r="E677">
        <f t="shared" si="35"/>
        <v>677</v>
      </c>
      <c r="F677" s="3">
        <v>300000</v>
      </c>
      <c r="G677">
        <f t="shared" si="34"/>
        <v>-1.1190136839710656</v>
      </c>
    </row>
    <row r="678" spans="1:7">
      <c r="A678" s="3">
        <v>1464667</v>
      </c>
      <c r="D678">
        <f t="shared" si="33"/>
        <v>-0.34346771208980659</v>
      </c>
      <c r="E678">
        <f t="shared" si="35"/>
        <v>678</v>
      </c>
      <c r="F678" s="3">
        <v>300000</v>
      </c>
      <c r="G678">
        <f t="shared" si="34"/>
        <v>-1.1204754289322791</v>
      </c>
    </row>
    <row r="679" spans="1:7">
      <c r="A679" s="3">
        <v>500000</v>
      </c>
      <c r="D679">
        <f t="shared" si="33"/>
        <v>-0.34203313285847337</v>
      </c>
      <c r="E679">
        <f t="shared" si="35"/>
        <v>679</v>
      </c>
      <c r="F679" s="3">
        <v>300000</v>
      </c>
      <c r="G679">
        <f t="shared" si="34"/>
        <v>-1.1220533816735578</v>
      </c>
    </row>
    <row r="680" spans="1:7">
      <c r="A680" s="3">
        <v>501485</v>
      </c>
      <c r="D680">
        <f t="shared" si="33"/>
        <v>-0.34059925719249246</v>
      </c>
      <c r="E680">
        <f t="shared" si="35"/>
        <v>680</v>
      </c>
      <c r="F680" s="3">
        <v>300000</v>
      </c>
      <c r="G680">
        <f t="shared" si="34"/>
        <v>-1.1236512129963516</v>
      </c>
    </row>
    <row r="681" spans="1:7">
      <c r="A681" s="3">
        <v>200000</v>
      </c>
      <c r="D681">
        <f t="shared" si="33"/>
        <v>-0.33916608145693217</v>
      </c>
      <c r="E681">
        <f t="shared" si="35"/>
        <v>681</v>
      </c>
      <c r="F681" s="3">
        <v>300000</v>
      </c>
      <c r="G681">
        <f t="shared" si="34"/>
        <v>-1.1253048571655884</v>
      </c>
    </row>
    <row r="682" spans="1:7">
      <c r="A682" s="3">
        <v>370938</v>
      </c>
      <c r="D682">
        <f t="shared" si="33"/>
        <v>-0.33773360202793079</v>
      </c>
      <c r="E682">
        <f t="shared" si="35"/>
        <v>682</v>
      </c>
      <c r="F682" s="3">
        <v>300000</v>
      </c>
      <c r="G682">
        <f t="shared" si="34"/>
        <v>-1.1269585013348251</v>
      </c>
    </row>
    <row r="683" spans="1:7">
      <c r="A683" s="3">
        <v>497752</v>
      </c>
      <c r="D683">
        <f t="shared" si="33"/>
        <v>-0.33630181529261977</v>
      </c>
      <c r="E683">
        <f t="shared" si="35"/>
        <v>683</v>
      </c>
      <c r="F683" s="3">
        <v>300000</v>
      </c>
      <c r="G683">
        <f t="shared" si="34"/>
        <v>-1.1281268655089594</v>
      </c>
    </row>
    <row r="684" spans="1:7">
      <c r="A684" s="3">
        <v>497684</v>
      </c>
      <c r="D684">
        <f t="shared" si="33"/>
        <v>-0.3348707176490478</v>
      </c>
      <c r="E684">
        <f t="shared" si="35"/>
        <v>684</v>
      </c>
      <c r="F684" s="3">
        <v>300000</v>
      </c>
      <c r="G684">
        <f t="shared" si="34"/>
        <v>-1.129499606329506</v>
      </c>
    </row>
    <row r="685" spans="1:7">
      <c r="A685" s="3">
        <v>100000</v>
      </c>
      <c r="D685">
        <f t="shared" si="33"/>
        <v>-0.33344030550610587</v>
      </c>
      <c r="E685">
        <f t="shared" si="35"/>
        <v>685</v>
      </c>
      <c r="F685" s="3">
        <v>300000</v>
      </c>
      <c r="G685">
        <f t="shared" si="34"/>
        <v>-1.1309080716489326</v>
      </c>
    </row>
    <row r="686" spans="1:7">
      <c r="A686" s="3">
        <v>950000</v>
      </c>
      <c r="D686">
        <f t="shared" si="33"/>
        <v>-0.33201057528345201</v>
      </c>
      <c r="E686">
        <f t="shared" si="35"/>
        <v>686</v>
      </c>
      <c r="F686" s="3">
        <v>300000</v>
      </c>
      <c r="G686">
        <f t="shared" si="34"/>
        <v>-1.1322460086669013</v>
      </c>
    </row>
    <row r="687" spans="1:7">
      <c r="A687" s="3">
        <v>244924</v>
      </c>
      <c r="D687">
        <f t="shared" si="33"/>
        <v>-0.33058152341143654</v>
      </c>
      <c r="E687">
        <f t="shared" si="35"/>
        <v>687</v>
      </c>
      <c r="F687" s="3">
        <v>300000</v>
      </c>
      <c r="G687">
        <f t="shared" si="34"/>
        <v>-1.1335319240995647</v>
      </c>
    </row>
    <row r="688" spans="1:7">
      <c r="A688" s="3">
        <v>1750000</v>
      </c>
      <c r="D688">
        <f t="shared" si="33"/>
        <v>-0.32915314633102849</v>
      </c>
      <c r="E688">
        <f t="shared" si="35"/>
        <v>688</v>
      </c>
      <c r="F688" s="3">
        <v>300000</v>
      </c>
      <c r="G688">
        <f t="shared" si="34"/>
        <v>-1.1349370206895721</v>
      </c>
    </row>
    <row r="689" spans="1:7">
      <c r="A689" s="3">
        <v>75000</v>
      </c>
      <c r="D689">
        <f t="shared" si="33"/>
        <v>-0.32772544049374186</v>
      </c>
      <c r="E689">
        <f t="shared" si="35"/>
        <v>689</v>
      </c>
      <c r="F689" s="3">
        <v>300000</v>
      </c>
      <c r="G689">
        <f t="shared" si="34"/>
        <v>-1.1359674646401614</v>
      </c>
    </row>
    <row r="690" spans="1:7">
      <c r="A690" s="3">
        <v>25000</v>
      </c>
      <c r="D690">
        <f t="shared" si="33"/>
        <v>-0.32629840236156277</v>
      </c>
      <c r="E690">
        <f t="shared" si="35"/>
        <v>690</v>
      </c>
      <c r="F690" s="3">
        <v>300000</v>
      </c>
      <c r="G690">
        <f t="shared" si="34"/>
        <v>-1.1372968967552879</v>
      </c>
    </row>
    <row r="691" spans="1:7">
      <c r="A691" s="3">
        <v>700250</v>
      </c>
      <c r="D691">
        <f t="shared" si="33"/>
        <v>-0.32487202840687657</v>
      </c>
      <c r="E691">
        <f t="shared" si="35"/>
        <v>691</v>
      </c>
      <c r="F691" s="3">
        <v>300000</v>
      </c>
      <c r="G691">
        <f t="shared" si="34"/>
        <v>-1.1387401089848406</v>
      </c>
    </row>
    <row r="692" spans="1:7">
      <c r="A692" s="3">
        <v>556006</v>
      </c>
      <c r="D692">
        <f t="shared" si="33"/>
        <v>-0.32344631511239563</v>
      </c>
      <c r="E692">
        <f t="shared" si="35"/>
        <v>692</v>
      </c>
      <c r="F692" s="3">
        <v>300000</v>
      </c>
      <c r="G692">
        <f t="shared" si="34"/>
        <v>-1.1395122828100999</v>
      </c>
    </row>
    <row r="693" spans="1:7">
      <c r="A693" s="3">
        <v>1000000</v>
      </c>
      <c r="D693">
        <f t="shared" si="33"/>
        <v>-0.32202125897108813</v>
      </c>
      <c r="E693">
        <f t="shared" si="35"/>
        <v>693</v>
      </c>
      <c r="F693" s="3">
        <v>300000</v>
      </c>
      <c r="G693">
        <f t="shared" si="34"/>
        <v>-1.1411601675285528</v>
      </c>
    </row>
    <row r="694" spans="1:7">
      <c r="A694" s="3">
        <v>491310</v>
      </c>
      <c r="D694">
        <f t="shared" si="33"/>
        <v>-0.32059685648610642</v>
      </c>
      <c r="E694">
        <f t="shared" si="35"/>
        <v>694</v>
      </c>
      <c r="F694" s="3">
        <v>300000</v>
      </c>
      <c r="G694">
        <f t="shared" si="34"/>
        <v>-1.14265297971479</v>
      </c>
    </row>
    <row r="695" spans="1:7">
      <c r="A695" s="3">
        <v>30000</v>
      </c>
      <c r="D695">
        <f t="shared" si="33"/>
        <v>-0.31917310417071582</v>
      </c>
      <c r="E695">
        <f t="shared" si="35"/>
        <v>695</v>
      </c>
      <c r="F695" s="3">
        <v>300000</v>
      </c>
      <c r="G695">
        <f t="shared" si="34"/>
        <v>-1.143359386917957</v>
      </c>
    </row>
    <row r="696" spans="1:7">
      <c r="A696" s="3">
        <v>100000</v>
      </c>
      <c r="D696">
        <f t="shared" si="33"/>
        <v>-0.31774999854822505</v>
      </c>
      <c r="E696">
        <f t="shared" si="35"/>
        <v>696</v>
      </c>
      <c r="F696" s="3">
        <v>300000</v>
      </c>
      <c r="G696">
        <f t="shared" si="34"/>
        <v>-1.1449630519889136</v>
      </c>
    </row>
    <row r="697" spans="1:7">
      <c r="A697" s="3">
        <v>27945</v>
      </c>
      <c r="D697">
        <f t="shared" si="33"/>
        <v>-0.31632753615191572</v>
      </c>
      <c r="E697">
        <f t="shared" si="35"/>
        <v>697</v>
      </c>
      <c r="F697" s="3">
        <v>300000</v>
      </c>
      <c r="G697">
        <f t="shared" si="34"/>
        <v>-1.1465587213613664</v>
      </c>
    </row>
    <row r="698" spans="1:7">
      <c r="A698" s="3">
        <v>168755</v>
      </c>
      <c r="D698">
        <f t="shared" si="33"/>
        <v>-0.31490571352497282</v>
      </c>
      <c r="E698">
        <f t="shared" si="35"/>
        <v>698</v>
      </c>
      <c r="F698" s="3">
        <v>300000</v>
      </c>
      <c r="G698">
        <f t="shared" si="34"/>
        <v>-1.1482048932513325</v>
      </c>
    </row>
    <row r="699" spans="1:7">
      <c r="A699" s="3">
        <v>500000</v>
      </c>
      <c r="D699">
        <f t="shared" si="33"/>
        <v>-0.31348452722041587</v>
      </c>
      <c r="E699">
        <f t="shared" si="35"/>
        <v>699</v>
      </c>
      <c r="F699" s="3">
        <v>300000</v>
      </c>
      <c r="G699">
        <f t="shared" si="34"/>
        <v>-1.1498510651412985</v>
      </c>
    </row>
    <row r="700" spans="1:7">
      <c r="A700" s="3">
        <v>1579999</v>
      </c>
      <c r="D700">
        <f t="shared" si="33"/>
        <v>-0.3120639738010299</v>
      </c>
      <c r="E700">
        <f t="shared" si="35"/>
        <v>700</v>
      </c>
      <c r="F700" s="3">
        <v>300000</v>
      </c>
      <c r="G700">
        <f t="shared" si="34"/>
        <v>-1.1514972370312646</v>
      </c>
    </row>
    <row r="701" spans="1:7">
      <c r="A701" s="3">
        <v>600000</v>
      </c>
      <c r="D701">
        <f t="shared" si="33"/>
        <v>-0.31064404983929755</v>
      </c>
      <c r="E701">
        <f t="shared" si="35"/>
        <v>701</v>
      </c>
      <c r="F701" s="3">
        <v>300000</v>
      </c>
      <c r="G701">
        <f t="shared" si="34"/>
        <v>-1.1531434089212307</v>
      </c>
    </row>
    <row r="702" spans="1:7">
      <c r="A702" s="3">
        <v>3243431</v>
      </c>
      <c r="D702">
        <f t="shared" si="33"/>
        <v>-0.30922475191733106</v>
      </c>
      <c r="E702">
        <f t="shared" si="35"/>
        <v>702</v>
      </c>
      <c r="F702" s="3">
        <v>300000</v>
      </c>
      <c r="G702">
        <f t="shared" si="34"/>
        <v>-1.1547895808111968</v>
      </c>
    </row>
    <row r="703" spans="1:7">
      <c r="A703" s="3">
        <v>1541091</v>
      </c>
      <c r="D703">
        <f t="shared" si="33"/>
        <v>-0.3078060766268047</v>
      </c>
      <c r="E703">
        <f t="shared" si="35"/>
        <v>703</v>
      </c>
      <c r="F703" s="3">
        <v>300000</v>
      </c>
      <c r="G703">
        <f t="shared" si="34"/>
        <v>-1.1564357527011628</v>
      </c>
    </row>
    <row r="704" spans="1:7">
      <c r="A704" s="3">
        <v>8300000</v>
      </c>
      <c r="D704">
        <f t="shared" si="33"/>
        <v>-0.30638802056888786</v>
      </c>
      <c r="E704">
        <f t="shared" si="35"/>
        <v>704</v>
      </c>
      <c r="F704" s="3">
        <v>300000</v>
      </c>
      <c r="G704">
        <f t="shared" si="34"/>
        <v>-1.1580688404022816</v>
      </c>
    </row>
    <row r="705" spans="1:7">
      <c r="A705" s="3">
        <v>12500000</v>
      </c>
      <c r="D705">
        <f t="shared" ref="D705:D768" si="36">NORMSINV((E705-0.5)/C$12)</f>
        <v>-0.30497058035417829</v>
      </c>
      <c r="E705">
        <f t="shared" si="35"/>
        <v>705</v>
      </c>
      <c r="F705" s="3">
        <v>300000</v>
      </c>
      <c r="G705">
        <f t="shared" ref="G705:G768" si="37">IF(ISERROR((2*E705 -1)/C$12*(LN(NORMDIST(F705,C$6,C$8,TRUE))+LN(1-NORMDIST(INDEX(F:F,C$12-E705+1,,1),C$6,C$8,TRUE)))),"",(2*E705 -1)/C$12*(LN(NORMDIST(F705,C$6,C$8,TRUE))+LN(1-NORMDIST(INDEX(F:F,C$12-E705+1,,1),C$6,C$8,TRUE))))</f>
        <v>-1.15962548314625</v>
      </c>
    </row>
    <row r="706" spans="1:7">
      <c r="A706" s="3">
        <v>3500000</v>
      </c>
      <c r="D706">
        <f t="shared" si="36"/>
        <v>-0.30355375260263612</v>
      </c>
      <c r="E706">
        <f t="shared" ref="E706:E769" si="38">E705+1</f>
        <v>706</v>
      </c>
      <c r="F706" s="3">
        <v>300000</v>
      </c>
      <c r="G706">
        <f t="shared" si="37"/>
        <v>-1.160587495064302</v>
      </c>
    </row>
    <row r="707" spans="1:7">
      <c r="A707" s="3">
        <v>7500</v>
      </c>
      <c r="D707">
        <f t="shared" si="36"/>
        <v>-0.30213753394351761</v>
      </c>
      <c r="E707">
        <f t="shared" si="38"/>
        <v>707</v>
      </c>
      <c r="F707" s="3">
        <v>300000</v>
      </c>
      <c r="G707">
        <f t="shared" si="37"/>
        <v>-1.1618272466343145</v>
      </c>
    </row>
    <row r="708" spans="1:7">
      <c r="A708" s="3">
        <v>1293000</v>
      </c>
      <c r="D708">
        <f t="shared" si="36"/>
        <v>-0.30072192101531026</v>
      </c>
      <c r="E708">
        <f t="shared" si="38"/>
        <v>708</v>
      </c>
      <c r="F708" s="3">
        <v>300000</v>
      </c>
      <c r="G708">
        <f t="shared" si="37"/>
        <v>-1.1632346566930298</v>
      </c>
    </row>
    <row r="709" spans="1:7">
      <c r="A709" s="3">
        <v>500000</v>
      </c>
      <c r="D709">
        <f t="shared" si="36"/>
        <v>-0.29930691046566715</v>
      </c>
      <c r="E709">
        <f t="shared" si="38"/>
        <v>709</v>
      </c>
      <c r="F709" s="3">
        <v>300008</v>
      </c>
      <c r="G709">
        <f t="shared" si="37"/>
        <v>-1.1647460153478761</v>
      </c>
    </row>
    <row r="710" spans="1:7">
      <c r="A710" s="3">
        <v>2628713</v>
      </c>
      <c r="D710">
        <f t="shared" si="36"/>
        <v>-0.2978924989513424</v>
      </c>
      <c r="E710">
        <f t="shared" si="38"/>
        <v>710</v>
      </c>
      <c r="F710" s="3">
        <v>300013</v>
      </c>
      <c r="G710">
        <f t="shared" si="37"/>
        <v>-1.1663755117379724</v>
      </c>
    </row>
    <row r="711" spans="1:7">
      <c r="A711" s="3">
        <v>2641217</v>
      </c>
      <c r="D711">
        <f t="shared" si="36"/>
        <v>-0.2964786831381277</v>
      </c>
      <c r="E711">
        <f t="shared" si="38"/>
        <v>711</v>
      </c>
      <c r="F711" s="3">
        <v>300250</v>
      </c>
      <c r="G711">
        <f t="shared" si="37"/>
        <v>-1.1679211354210055</v>
      </c>
    </row>
    <row r="712" spans="1:7">
      <c r="A712" s="3">
        <v>1309409</v>
      </c>
      <c r="D712">
        <f t="shared" si="36"/>
        <v>-0.29506545970078674</v>
      </c>
      <c r="E712">
        <f t="shared" si="38"/>
        <v>712</v>
      </c>
      <c r="F712" s="3">
        <v>300653</v>
      </c>
      <c r="G712">
        <f t="shared" si="37"/>
        <v>-1.1693737208762109</v>
      </c>
    </row>
    <row r="713" spans="1:7">
      <c r="A713" s="3">
        <v>150000</v>
      </c>
      <c r="D713">
        <f t="shared" si="36"/>
        <v>-0.2936528253229933</v>
      </c>
      <c r="E713">
        <f t="shared" si="38"/>
        <v>713</v>
      </c>
      <c r="F713" s="3">
        <v>301451</v>
      </c>
      <c r="G713">
        <f t="shared" si="37"/>
        <v>-1.1706603482087188</v>
      </c>
    </row>
    <row r="714" spans="1:7">
      <c r="A714" s="3">
        <v>337000</v>
      </c>
      <c r="D714">
        <f t="shared" si="36"/>
        <v>-0.29224077669726717</v>
      </c>
      <c r="E714">
        <f t="shared" si="38"/>
        <v>714</v>
      </c>
      <c r="F714" s="3">
        <v>302425</v>
      </c>
      <c r="G714">
        <f t="shared" si="37"/>
        <v>-1.1720254405765318</v>
      </c>
    </row>
    <row r="715" spans="1:7">
      <c r="A715" s="3">
        <v>300013</v>
      </c>
      <c r="D715">
        <f t="shared" si="36"/>
        <v>-0.29082931052491129</v>
      </c>
      <c r="E715">
        <f t="shared" si="38"/>
        <v>715</v>
      </c>
      <c r="F715" s="3">
        <v>303850</v>
      </c>
      <c r="G715">
        <f t="shared" si="37"/>
        <v>-1.1733595664047025</v>
      </c>
    </row>
    <row r="716" spans="1:7">
      <c r="A716" s="3">
        <v>1453832</v>
      </c>
      <c r="D716">
        <f t="shared" si="36"/>
        <v>-0.28941842351594982</v>
      </c>
      <c r="E716">
        <f t="shared" si="38"/>
        <v>716</v>
      </c>
      <c r="F716" s="3">
        <v>306485</v>
      </c>
      <c r="G716">
        <f t="shared" si="37"/>
        <v>-1.1738310524824866</v>
      </c>
    </row>
    <row r="717" spans="1:7">
      <c r="A717" s="3">
        <v>4000000</v>
      </c>
      <c r="D717">
        <f t="shared" si="36"/>
        <v>-0.28800811238906571</v>
      </c>
      <c r="E717">
        <f t="shared" si="38"/>
        <v>717</v>
      </c>
      <c r="F717" s="3">
        <v>306500</v>
      </c>
      <c r="G717">
        <f t="shared" si="37"/>
        <v>-1.175401070101818</v>
      </c>
    </row>
    <row r="718" spans="1:7">
      <c r="A718" s="3">
        <v>1000561</v>
      </c>
      <c r="D718">
        <f t="shared" si="36"/>
        <v>-0.28659837387153897</v>
      </c>
      <c r="E718">
        <f t="shared" si="38"/>
        <v>718</v>
      </c>
      <c r="F718" s="3">
        <v>308000</v>
      </c>
      <c r="G718">
        <f t="shared" si="37"/>
        <v>-1.1751689023215928</v>
      </c>
    </row>
    <row r="719" spans="1:7">
      <c r="A719" s="3">
        <v>10000</v>
      </c>
      <c r="D719">
        <f t="shared" si="36"/>
        <v>-0.28518920469918568</v>
      </c>
      <c r="E719">
        <f t="shared" si="38"/>
        <v>719</v>
      </c>
      <c r="F719" s="3">
        <v>309554</v>
      </c>
      <c r="G719">
        <f t="shared" si="37"/>
        <v>-1.175951393900599</v>
      </c>
    </row>
    <row r="720" spans="1:7">
      <c r="A720" s="3">
        <v>2033500</v>
      </c>
      <c r="D720">
        <f t="shared" si="36"/>
        <v>-0.2837806016162962</v>
      </c>
      <c r="E720">
        <f t="shared" si="38"/>
        <v>720</v>
      </c>
      <c r="F720" s="3">
        <v>310500</v>
      </c>
      <c r="G720">
        <f t="shared" si="37"/>
        <v>-1.1774393269126333</v>
      </c>
    </row>
    <row r="721" spans="1:7">
      <c r="A721" s="3">
        <v>1159989</v>
      </c>
      <c r="D721">
        <f t="shared" si="36"/>
        <v>-0.28237256137557509</v>
      </c>
      <c r="E721">
        <f t="shared" si="38"/>
        <v>721</v>
      </c>
      <c r="F721" s="3">
        <v>313000</v>
      </c>
      <c r="G721">
        <f t="shared" si="37"/>
        <v>-1.1786822619157751</v>
      </c>
    </row>
    <row r="722" spans="1:7">
      <c r="A722" s="3">
        <v>549489</v>
      </c>
      <c r="D722">
        <f t="shared" si="36"/>
        <v>-0.2809650807380808</v>
      </c>
      <c r="E722">
        <f t="shared" si="38"/>
        <v>722</v>
      </c>
      <c r="F722" s="3">
        <v>314110</v>
      </c>
      <c r="G722">
        <f t="shared" si="37"/>
        <v>-1.1801432574333655</v>
      </c>
    </row>
    <row r="723" spans="1:7">
      <c r="A723" s="3">
        <v>355460</v>
      </c>
      <c r="D723">
        <f t="shared" si="36"/>
        <v>-0.27955815647316523</v>
      </c>
      <c r="E723">
        <f t="shared" si="38"/>
        <v>723</v>
      </c>
      <c r="F723" s="3">
        <v>314996</v>
      </c>
      <c r="G723">
        <f t="shared" si="37"/>
        <v>-1.1805744831688125</v>
      </c>
    </row>
    <row r="724" spans="1:7">
      <c r="A724" s="3">
        <v>4021725</v>
      </c>
      <c r="D724">
        <f t="shared" si="36"/>
        <v>-0.27815178535841439</v>
      </c>
      <c r="E724">
        <f t="shared" si="38"/>
        <v>724</v>
      </c>
      <c r="F724" s="3">
        <v>319450</v>
      </c>
      <c r="G724">
        <f t="shared" si="37"/>
        <v>-1.1815049988799022</v>
      </c>
    </row>
    <row r="725" spans="1:7">
      <c r="A725" s="3">
        <v>275000</v>
      </c>
      <c r="D725">
        <f t="shared" si="36"/>
        <v>-0.27674596417958919</v>
      </c>
      <c r="E725">
        <f t="shared" si="38"/>
        <v>725</v>
      </c>
      <c r="F725" s="3">
        <v>320000</v>
      </c>
      <c r="G725">
        <f t="shared" si="37"/>
        <v>-1.1830510791694457</v>
      </c>
    </row>
    <row r="726" spans="1:7">
      <c r="A726" s="3">
        <v>2719554</v>
      </c>
      <c r="D726">
        <f t="shared" si="36"/>
        <v>-0.27534068973056602</v>
      </c>
      <c r="E726">
        <f t="shared" si="38"/>
        <v>726</v>
      </c>
      <c r="F726" s="3">
        <v>322500</v>
      </c>
      <c r="G726">
        <f t="shared" si="37"/>
        <v>-1.1840058096958239</v>
      </c>
    </row>
    <row r="727" spans="1:7">
      <c r="A727" s="3">
        <v>500000</v>
      </c>
      <c r="D727">
        <f t="shared" si="36"/>
        <v>-0.27393595881327848</v>
      </c>
      <c r="E727">
        <f t="shared" si="38"/>
        <v>727</v>
      </c>
      <c r="F727" s="3">
        <v>325000</v>
      </c>
      <c r="G727">
        <f t="shared" si="37"/>
        <v>-1.1847729269110583</v>
      </c>
    </row>
    <row r="728" spans="1:7">
      <c r="A728" s="3">
        <v>151431</v>
      </c>
      <c r="D728">
        <f t="shared" si="36"/>
        <v>-0.27253176823765912</v>
      </c>
      <c r="E728">
        <f t="shared" si="38"/>
        <v>728</v>
      </c>
      <c r="F728" s="3">
        <v>325000</v>
      </c>
      <c r="G728">
        <f t="shared" si="37"/>
        <v>-1.1862353678805109</v>
      </c>
    </row>
    <row r="729" spans="1:7">
      <c r="A729" s="3">
        <v>214808</v>
      </c>
      <c r="D729">
        <f t="shared" si="36"/>
        <v>-0.27112811482158089</v>
      </c>
      <c r="E729">
        <f t="shared" si="38"/>
        <v>729</v>
      </c>
      <c r="F729" s="3">
        <v>326000</v>
      </c>
      <c r="G729">
        <f t="shared" si="37"/>
        <v>-1.1874135037108475</v>
      </c>
    </row>
    <row r="730" spans="1:7">
      <c r="A730" s="3">
        <v>291070</v>
      </c>
      <c r="D730">
        <f t="shared" si="36"/>
        <v>-0.2697249953907998</v>
      </c>
      <c r="E730">
        <f t="shared" si="38"/>
        <v>730</v>
      </c>
      <c r="F730" s="3">
        <v>328000</v>
      </c>
      <c r="G730">
        <f t="shared" si="37"/>
        <v>-1.187848360033587</v>
      </c>
    </row>
    <row r="731" spans="1:7">
      <c r="A731" s="3">
        <v>200000</v>
      </c>
      <c r="D731">
        <f t="shared" si="36"/>
        <v>-0.26832240677889779</v>
      </c>
      <c r="E731">
        <f t="shared" si="38"/>
        <v>731</v>
      </c>
      <c r="F731" s="3">
        <v>329034</v>
      </c>
      <c r="G731">
        <f t="shared" si="37"/>
        <v>-1.1890983531431507</v>
      </c>
    </row>
    <row r="732" spans="1:7">
      <c r="A732" s="3">
        <v>505533</v>
      </c>
      <c r="D732">
        <f t="shared" si="36"/>
        <v>-0.26692034582722507</v>
      </c>
      <c r="E732">
        <f t="shared" si="38"/>
        <v>732</v>
      </c>
      <c r="F732" s="3">
        <v>330000</v>
      </c>
      <c r="G732">
        <f t="shared" si="37"/>
        <v>-1.1896068981218606</v>
      </c>
    </row>
    <row r="733" spans="1:7">
      <c r="A733" s="3">
        <v>354993</v>
      </c>
      <c r="D733">
        <f t="shared" si="36"/>
        <v>-0.26551880938484396</v>
      </c>
      <c r="E733">
        <f t="shared" si="38"/>
        <v>733</v>
      </c>
      <c r="F733" s="3">
        <v>330008</v>
      </c>
      <c r="G733">
        <f t="shared" si="37"/>
        <v>-1.1904109101319547</v>
      </c>
    </row>
    <row r="734" spans="1:7">
      <c r="A734" s="3">
        <v>3200000</v>
      </c>
      <c r="D734">
        <f t="shared" si="36"/>
        <v>-0.26411779430847199</v>
      </c>
      <c r="E734">
        <f t="shared" si="38"/>
        <v>734</v>
      </c>
      <c r="F734" s="3">
        <v>330781</v>
      </c>
      <c r="G734">
        <f t="shared" si="37"/>
        <v>-1.1917185917280375</v>
      </c>
    </row>
    <row r="735" spans="1:7">
      <c r="A735" s="3">
        <v>151200</v>
      </c>
      <c r="D735">
        <f t="shared" si="36"/>
        <v>-0.26271729746242589</v>
      </c>
      <c r="E735">
        <f t="shared" si="38"/>
        <v>735</v>
      </c>
      <c r="F735" s="3">
        <v>331512</v>
      </c>
      <c r="G735">
        <f t="shared" si="37"/>
        <v>-1.1932263078818928</v>
      </c>
    </row>
    <row r="736" spans="1:7">
      <c r="A736" s="3">
        <v>139438</v>
      </c>
      <c r="D736">
        <f t="shared" si="36"/>
        <v>-0.26131731571856631</v>
      </c>
      <c r="E736">
        <f t="shared" si="38"/>
        <v>736</v>
      </c>
      <c r="F736" s="3">
        <v>331678</v>
      </c>
      <c r="G736">
        <f t="shared" si="37"/>
        <v>-1.194824249909773</v>
      </c>
    </row>
    <row r="737" spans="1:7">
      <c r="A737" s="3">
        <v>350000</v>
      </c>
      <c r="D737">
        <f t="shared" si="36"/>
        <v>-0.25991784595624118</v>
      </c>
      <c r="E737">
        <f t="shared" si="38"/>
        <v>737</v>
      </c>
      <c r="F737" s="3">
        <v>332992</v>
      </c>
      <c r="G737">
        <f t="shared" si="37"/>
        <v>-1.196237933069713</v>
      </c>
    </row>
    <row r="738" spans="1:7">
      <c r="A738" s="3">
        <v>16100</v>
      </c>
      <c r="D738">
        <f t="shared" si="36"/>
        <v>-0.25851888506223142</v>
      </c>
      <c r="E738">
        <f t="shared" si="38"/>
        <v>738</v>
      </c>
      <c r="F738" s="3">
        <v>333860</v>
      </c>
      <c r="G738">
        <f t="shared" si="37"/>
        <v>-1.1977227201910856</v>
      </c>
    </row>
    <row r="739" spans="1:7">
      <c r="A739" s="3">
        <v>733195</v>
      </c>
      <c r="D739">
        <f t="shared" si="36"/>
        <v>-0.25712042993069556</v>
      </c>
      <c r="E739">
        <f t="shared" si="38"/>
        <v>739</v>
      </c>
      <c r="F739" s="3">
        <v>334100</v>
      </c>
      <c r="G739">
        <f t="shared" si="37"/>
        <v>-1.1993081489030286</v>
      </c>
    </row>
    <row r="740" spans="1:7">
      <c r="A740" s="3">
        <v>217200</v>
      </c>
      <c r="D740">
        <f t="shared" si="36"/>
        <v>-0.25572247746311533</v>
      </c>
      <c r="E740">
        <f t="shared" si="38"/>
        <v>740</v>
      </c>
      <c r="F740" s="3">
        <v>334610</v>
      </c>
      <c r="G740">
        <f t="shared" si="37"/>
        <v>-1.2008499912512283</v>
      </c>
    </row>
    <row r="741" spans="1:7">
      <c r="A741" s="3">
        <v>768794</v>
      </c>
      <c r="D741">
        <f t="shared" si="36"/>
        <v>-0.25432502456824091</v>
      </c>
      <c r="E741">
        <f t="shared" si="38"/>
        <v>741</v>
      </c>
      <c r="F741" s="3">
        <v>337000</v>
      </c>
      <c r="G741">
        <f t="shared" si="37"/>
        <v>-1.2020885042327754</v>
      </c>
    </row>
    <row r="742" spans="1:7">
      <c r="A742" s="3">
        <v>6000</v>
      </c>
      <c r="D742">
        <f t="shared" si="36"/>
        <v>-0.25292806816203733</v>
      </c>
      <c r="E742">
        <f t="shared" si="38"/>
        <v>742</v>
      </c>
      <c r="F742" s="3">
        <v>341000</v>
      </c>
      <c r="G742">
        <f t="shared" si="37"/>
        <v>-1.203047356886783</v>
      </c>
    </row>
    <row r="743" spans="1:7">
      <c r="A743" s="3">
        <v>10500</v>
      </c>
      <c r="D743">
        <f t="shared" si="36"/>
        <v>-0.25153160516763023</v>
      </c>
      <c r="E743">
        <f t="shared" si="38"/>
        <v>743</v>
      </c>
      <c r="F743" s="3">
        <v>342576</v>
      </c>
      <c r="G743">
        <f t="shared" si="37"/>
        <v>-1.2044080643606041</v>
      </c>
    </row>
    <row r="744" spans="1:7">
      <c r="A744" s="3">
        <v>40282</v>
      </c>
      <c r="D744">
        <f t="shared" si="36"/>
        <v>-0.25013563251525278</v>
      </c>
      <c r="E744">
        <f t="shared" si="38"/>
        <v>744</v>
      </c>
      <c r="F744" s="3">
        <v>345592</v>
      </c>
      <c r="G744">
        <f t="shared" si="37"/>
        <v>-1.2055331268788265</v>
      </c>
    </row>
    <row r="745" spans="1:7">
      <c r="A745" s="3">
        <v>2577857</v>
      </c>
      <c r="D745">
        <f t="shared" si="36"/>
        <v>-0.24874014714219225</v>
      </c>
      <c r="E745">
        <f t="shared" si="38"/>
        <v>745</v>
      </c>
      <c r="F745" s="3">
        <v>345592</v>
      </c>
      <c r="G745">
        <f t="shared" si="37"/>
        <v>-1.2071053672132577</v>
      </c>
    </row>
    <row r="746" spans="1:7">
      <c r="A746" s="3">
        <v>3476300</v>
      </c>
      <c r="D746">
        <f t="shared" si="36"/>
        <v>-0.24734514599273694</v>
      </c>
      <c r="E746">
        <f t="shared" si="38"/>
        <v>746</v>
      </c>
      <c r="F746" s="3">
        <v>346644</v>
      </c>
      <c r="G746">
        <f t="shared" si="37"/>
        <v>-1.2084676285502973</v>
      </c>
    </row>
    <row r="747" spans="1:7">
      <c r="A747" s="3">
        <v>42186</v>
      </c>
      <c r="D747">
        <f t="shared" si="36"/>
        <v>-0.24595062601812356</v>
      </c>
      <c r="E747">
        <f t="shared" si="38"/>
        <v>747</v>
      </c>
      <c r="F747" s="3">
        <v>348288</v>
      </c>
      <c r="G747">
        <f t="shared" si="37"/>
        <v>-1.2097948078381473</v>
      </c>
    </row>
    <row r="748" spans="1:7">
      <c r="A748" s="3">
        <v>1195639</v>
      </c>
      <c r="D748">
        <f t="shared" si="36"/>
        <v>-0.24455658417648482</v>
      </c>
      <c r="E748">
        <f t="shared" si="38"/>
        <v>748</v>
      </c>
      <c r="F748" s="3">
        <v>350000</v>
      </c>
      <c r="G748">
        <f t="shared" si="37"/>
        <v>-1.2110291701850153</v>
      </c>
    </row>
    <row r="749" spans="1:7">
      <c r="A749" s="3">
        <v>150834</v>
      </c>
      <c r="D749">
        <f t="shared" si="36"/>
        <v>-0.24316301743279758</v>
      </c>
      <c r="E749">
        <f t="shared" si="38"/>
        <v>749</v>
      </c>
      <c r="F749" s="3">
        <v>350000</v>
      </c>
      <c r="G749">
        <f t="shared" si="37"/>
        <v>-1.2121077100915458</v>
      </c>
    </row>
    <row r="750" spans="1:7">
      <c r="A750" s="3">
        <v>650000</v>
      </c>
      <c r="D750">
        <f t="shared" si="36"/>
        <v>-0.24176992275883041</v>
      </c>
      <c r="E750">
        <f t="shared" si="38"/>
        <v>750</v>
      </c>
      <c r="F750" s="3">
        <v>350000</v>
      </c>
      <c r="G750">
        <f t="shared" si="37"/>
        <v>-1.2135940558946097</v>
      </c>
    </row>
    <row r="751" spans="1:7">
      <c r="A751" s="3">
        <v>100000</v>
      </c>
      <c r="D751">
        <f t="shared" si="36"/>
        <v>-0.24037729713309244</v>
      </c>
      <c r="E751">
        <f t="shared" si="38"/>
        <v>751</v>
      </c>
      <c r="F751" s="3">
        <v>350000</v>
      </c>
      <c r="G751">
        <f t="shared" si="37"/>
        <v>-1.2145776036350944</v>
      </c>
    </row>
    <row r="752" spans="1:7">
      <c r="A752" s="3">
        <v>75000</v>
      </c>
      <c r="D752">
        <f t="shared" si="36"/>
        <v>-0.23898513754078168</v>
      </c>
      <c r="E752">
        <f t="shared" si="38"/>
        <v>752</v>
      </c>
      <c r="F752" s="3">
        <v>350000</v>
      </c>
      <c r="G752">
        <f t="shared" si="37"/>
        <v>-1.2150799933846081</v>
      </c>
    </row>
    <row r="753" spans="1:7">
      <c r="A753" s="3">
        <v>3249835</v>
      </c>
      <c r="D753">
        <f t="shared" si="36"/>
        <v>-0.2375934409737345</v>
      </c>
      <c r="E753">
        <f t="shared" si="38"/>
        <v>753</v>
      </c>
      <c r="F753" s="3">
        <v>350000</v>
      </c>
      <c r="G753">
        <f t="shared" si="37"/>
        <v>-1.216017563346512</v>
      </c>
    </row>
    <row r="754" spans="1:7">
      <c r="A754" s="3">
        <v>959373</v>
      </c>
      <c r="D754">
        <f t="shared" si="36"/>
        <v>-0.23620220443037393</v>
      </c>
      <c r="E754">
        <f t="shared" si="38"/>
        <v>754</v>
      </c>
      <c r="F754" s="3">
        <v>350000</v>
      </c>
      <c r="G754">
        <f t="shared" si="37"/>
        <v>-1.2175588290130943</v>
      </c>
    </row>
    <row r="755" spans="1:7">
      <c r="A755" s="3">
        <v>74900</v>
      </c>
      <c r="D755">
        <f t="shared" si="36"/>
        <v>-0.23481142491565982</v>
      </c>
      <c r="E755">
        <f t="shared" si="38"/>
        <v>755</v>
      </c>
      <c r="F755" s="3">
        <v>350238</v>
      </c>
      <c r="G755">
        <f t="shared" si="37"/>
        <v>-1.2185178542520572</v>
      </c>
    </row>
    <row r="756" spans="1:7">
      <c r="A756" s="3">
        <v>100000</v>
      </c>
      <c r="D756">
        <f t="shared" si="36"/>
        <v>-0.23342109944103795</v>
      </c>
      <c r="E756">
        <f t="shared" si="38"/>
        <v>756</v>
      </c>
      <c r="F756" s="3">
        <v>350253</v>
      </c>
      <c r="G756">
        <f t="shared" si="37"/>
        <v>-1.2198588065421383</v>
      </c>
    </row>
    <row r="757" spans="1:7">
      <c r="A757" s="3">
        <v>399953</v>
      </c>
      <c r="D757">
        <f t="shared" si="36"/>
        <v>-0.23203122502439036</v>
      </c>
      <c r="E757">
        <f t="shared" si="38"/>
        <v>757</v>
      </c>
      <c r="F757" s="3">
        <v>353977</v>
      </c>
      <c r="G757">
        <f t="shared" si="37"/>
        <v>-1.22074175680004</v>
      </c>
    </row>
    <row r="758" spans="1:7">
      <c r="A758" s="3">
        <v>475077</v>
      </c>
      <c r="D758">
        <f t="shared" si="36"/>
        <v>-0.23064179868998552</v>
      </c>
      <c r="E758">
        <f t="shared" si="38"/>
        <v>758</v>
      </c>
      <c r="F758" s="3">
        <v>354993</v>
      </c>
      <c r="G758">
        <f t="shared" si="37"/>
        <v>-1.2216074639246914</v>
      </c>
    </row>
    <row r="759" spans="1:7">
      <c r="A759" s="3">
        <v>38420</v>
      </c>
      <c r="D759">
        <f t="shared" si="36"/>
        <v>-0.22925281746842824</v>
      </c>
      <c r="E759">
        <f t="shared" si="38"/>
        <v>759</v>
      </c>
      <c r="F759" s="3">
        <v>355460</v>
      </c>
      <c r="G759">
        <f t="shared" si="37"/>
        <v>-1.2230011608195817</v>
      </c>
    </row>
    <row r="760" spans="1:7">
      <c r="A760" s="3">
        <v>110610</v>
      </c>
      <c r="D760">
        <f t="shared" si="36"/>
        <v>-0.22786427839661097</v>
      </c>
      <c r="E760">
        <f t="shared" si="38"/>
        <v>760</v>
      </c>
      <c r="F760" s="3">
        <v>356054</v>
      </c>
      <c r="G760">
        <f t="shared" si="37"/>
        <v>-1.224464958735374</v>
      </c>
    </row>
    <row r="761" spans="1:7">
      <c r="A761" s="3">
        <v>224030</v>
      </c>
      <c r="D761">
        <f t="shared" si="36"/>
        <v>-0.22647617851766397</v>
      </c>
      <c r="E761">
        <f t="shared" si="38"/>
        <v>761</v>
      </c>
      <c r="F761" s="3">
        <v>358915</v>
      </c>
      <c r="G761">
        <f t="shared" si="37"/>
        <v>-1.2254836079767593</v>
      </c>
    </row>
    <row r="762" spans="1:7">
      <c r="A762" s="3">
        <v>300250</v>
      </c>
      <c r="D762">
        <f t="shared" si="36"/>
        <v>-0.2250885148809075</v>
      </c>
      <c r="E762">
        <f t="shared" si="38"/>
        <v>762</v>
      </c>
      <c r="F762" s="3">
        <v>361927</v>
      </c>
      <c r="G762">
        <f t="shared" si="37"/>
        <v>-1.2265765957508208</v>
      </c>
    </row>
    <row r="763" spans="1:7">
      <c r="A763" s="3">
        <v>5000</v>
      </c>
      <c r="D763">
        <f t="shared" si="36"/>
        <v>-0.22370128454180185</v>
      </c>
      <c r="E763">
        <f t="shared" si="38"/>
        <v>763</v>
      </c>
      <c r="F763" s="3">
        <v>365000</v>
      </c>
      <c r="G763">
        <f t="shared" si="37"/>
        <v>-1.227614596043066</v>
      </c>
    </row>
    <row r="764" spans="1:7">
      <c r="A764" s="3">
        <v>1500000</v>
      </c>
      <c r="D764">
        <f t="shared" si="36"/>
        <v>-0.22231448456190006</v>
      </c>
      <c r="E764">
        <f t="shared" si="38"/>
        <v>764</v>
      </c>
      <c r="F764" s="3">
        <v>369000</v>
      </c>
      <c r="G764">
        <f t="shared" si="37"/>
        <v>-1.2285625263991624</v>
      </c>
    </row>
    <row r="765" spans="1:7">
      <c r="A765" s="3">
        <v>5000</v>
      </c>
      <c r="D765">
        <f t="shared" si="36"/>
        <v>-0.22092811200879897</v>
      </c>
      <c r="E765">
        <f t="shared" si="38"/>
        <v>765</v>
      </c>
      <c r="F765" s="3">
        <v>369623</v>
      </c>
      <c r="G765">
        <f t="shared" si="37"/>
        <v>-1.2300684290666224</v>
      </c>
    </row>
    <row r="766" spans="1:7">
      <c r="A766" s="3">
        <v>75970</v>
      </c>
      <c r="D766">
        <f t="shared" si="36"/>
        <v>-0.21954216395609191</v>
      </c>
      <c r="E766">
        <f t="shared" si="38"/>
        <v>766</v>
      </c>
      <c r="F766" s="3">
        <v>370938</v>
      </c>
      <c r="G766">
        <f t="shared" si="37"/>
        <v>-1.2314592933765733</v>
      </c>
    </row>
    <row r="767" spans="1:7">
      <c r="A767" s="3">
        <v>1000000</v>
      </c>
      <c r="D767">
        <f t="shared" si="36"/>
        <v>-0.21815663748332043</v>
      </c>
      <c r="E767">
        <f t="shared" si="38"/>
        <v>767</v>
      </c>
      <c r="F767" s="3">
        <v>375000</v>
      </c>
      <c r="G767">
        <f t="shared" si="37"/>
        <v>-1.2323936022663717</v>
      </c>
    </row>
    <row r="768" spans="1:7">
      <c r="A768" s="3">
        <v>10000000</v>
      </c>
      <c r="D768">
        <f t="shared" si="36"/>
        <v>-0.21677152967592705</v>
      </c>
      <c r="E768">
        <f t="shared" si="38"/>
        <v>768</v>
      </c>
      <c r="F768" s="3">
        <v>375030</v>
      </c>
      <c r="G768">
        <f t="shared" si="37"/>
        <v>-1.2339964359262769</v>
      </c>
    </row>
    <row r="769" spans="1:7">
      <c r="A769" s="3">
        <v>951293</v>
      </c>
      <c r="D769">
        <f t="shared" ref="D769:D832" si="39">NORMSINV((E769-0.5)/C$12)</f>
        <v>-0.21538683762520822</v>
      </c>
      <c r="E769">
        <f t="shared" si="38"/>
        <v>769</v>
      </c>
      <c r="F769" s="3">
        <v>377646</v>
      </c>
      <c r="G769">
        <f t="shared" ref="G769:G832" si="40">IF(ISERROR((2*E769 -1)/C$12*(LN(NORMDIST(F769,C$6,C$8,TRUE))+LN(1-NORMDIST(INDEX(F:F,C$12-E769+1,,1),C$6,C$8,TRUE)))),"",(2*E769 -1)/C$12*(LN(NORMDIST(F769,C$6,C$8,TRUE))+LN(1-NORMDIST(INDEX(F:F,C$12-E769+1,,1),C$6,C$8,TRUE))))</f>
        <v>-1.2351690036501382</v>
      </c>
    </row>
    <row r="770" spans="1:7">
      <c r="A770" s="3">
        <v>2500169</v>
      </c>
      <c r="D770">
        <f t="shared" si="39"/>
        <v>-0.21400255842826663</v>
      </c>
      <c r="E770">
        <f t="shared" ref="E770:E833" si="41">E769+1</f>
        <v>770</v>
      </c>
      <c r="F770" s="3">
        <v>378013</v>
      </c>
      <c r="G770">
        <f t="shared" si="40"/>
        <v>-1.236715122902095</v>
      </c>
    </row>
    <row r="771" spans="1:7">
      <c r="A771" s="3">
        <v>10000000</v>
      </c>
      <c r="D771">
        <f t="shared" si="39"/>
        <v>-0.21261868918796534</v>
      </c>
      <c r="E771">
        <f t="shared" si="41"/>
        <v>771</v>
      </c>
      <c r="F771" s="3">
        <v>378500</v>
      </c>
      <c r="G771">
        <f t="shared" si="40"/>
        <v>-1.2382410750694091</v>
      </c>
    </row>
    <row r="772" spans="1:7">
      <c r="A772" s="3">
        <v>550844</v>
      </c>
      <c r="D772">
        <f t="shared" si="39"/>
        <v>-0.21123522701288011</v>
      </c>
      <c r="E772">
        <f t="shared" si="41"/>
        <v>772</v>
      </c>
      <c r="F772" s="3">
        <v>383465</v>
      </c>
      <c r="G772">
        <f t="shared" si="40"/>
        <v>-1.2390193892409553</v>
      </c>
    </row>
    <row r="773" spans="1:7">
      <c r="A773" s="3">
        <v>260760</v>
      </c>
      <c r="D773">
        <f t="shared" si="39"/>
        <v>-0.2098521690172537</v>
      </c>
      <c r="E773">
        <f t="shared" si="41"/>
        <v>773</v>
      </c>
      <c r="F773" s="3">
        <v>385801</v>
      </c>
      <c r="G773">
        <f t="shared" si="40"/>
        <v>-1.2402351526947584</v>
      </c>
    </row>
    <row r="774" spans="1:7">
      <c r="A774" s="3">
        <v>2274957</v>
      </c>
      <c r="D774">
        <f t="shared" si="39"/>
        <v>-0.20846951232094937</v>
      </c>
      <c r="E774">
        <f t="shared" si="41"/>
        <v>774</v>
      </c>
      <c r="F774" s="3">
        <v>386560</v>
      </c>
      <c r="G774">
        <f t="shared" si="40"/>
        <v>-1.2417137093480417</v>
      </c>
    </row>
    <row r="775" spans="1:7">
      <c r="A775" s="3">
        <v>2999730</v>
      </c>
      <c r="D775">
        <f t="shared" si="39"/>
        <v>-0.20708725404940509</v>
      </c>
      <c r="E775">
        <f t="shared" si="41"/>
        <v>775</v>
      </c>
      <c r="F775" s="3">
        <v>391089</v>
      </c>
      <c r="G775">
        <f t="shared" si="40"/>
        <v>-1.2425609585035302</v>
      </c>
    </row>
    <row r="776" spans="1:7">
      <c r="A776" s="3">
        <v>6094497</v>
      </c>
      <c r="D776">
        <f t="shared" si="39"/>
        <v>-0.20570539133358759</v>
      </c>
      <c r="E776">
        <f t="shared" si="41"/>
        <v>776</v>
      </c>
      <c r="F776" s="3">
        <v>395836</v>
      </c>
      <c r="G776">
        <f t="shared" si="40"/>
        <v>-1.2433702362282961</v>
      </c>
    </row>
    <row r="777" spans="1:7">
      <c r="A777" s="3">
        <v>189275</v>
      </c>
      <c r="D777">
        <f t="shared" si="39"/>
        <v>-0.20432392130994689</v>
      </c>
      <c r="E777">
        <f t="shared" si="41"/>
        <v>777</v>
      </c>
      <c r="F777" s="3">
        <v>395931</v>
      </c>
      <c r="G777">
        <f t="shared" si="40"/>
        <v>-1.2449576241839966</v>
      </c>
    </row>
    <row r="778" spans="1:7">
      <c r="A778" s="3">
        <v>3114736</v>
      </c>
      <c r="D778">
        <f t="shared" si="39"/>
        <v>-0.20294284112037073</v>
      </c>
      <c r="E778">
        <f t="shared" si="41"/>
        <v>778</v>
      </c>
      <c r="F778" s="3">
        <v>396262</v>
      </c>
      <c r="G778">
        <f t="shared" si="40"/>
        <v>-1.2465053574620171</v>
      </c>
    </row>
    <row r="779" spans="1:7">
      <c r="A779" s="3">
        <v>300000</v>
      </c>
      <c r="D779">
        <f t="shared" si="39"/>
        <v>-0.20156214791214011</v>
      </c>
      <c r="E779">
        <f t="shared" si="41"/>
        <v>779</v>
      </c>
      <c r="F779" s="3">
        <v>397036</v>
      </c>
      <c r="G779">
        <f t="shared" si="40"/>
        <v>-1.2473971693690442</v>
      </c>
    </row>
    <row r="780" spans="1:7">
      <c r="A780" s="3">
        <v>90000000</v>
      </c>
      <c r="D780">
        <f t="shared" si="39"/>
        <v>-0.20018183883788332</v>
      </c>
      <c r="E780">
        <f t="shared" si="41"/>
        <v>780</v>
      </c>
      <c r="F780" s="3">
        <v>397590</v>
      </c>
      <c r="G780">
        <f t="shared" si="40"/>
        <v>-1.2488903517372782</v>
      </c>
    </row>
    <row r="781" spans="1:7">
      <c r="A781" s="3">
        <v>25085998</v>
      </c>
      <c r="D781">
        <f t="shared" si="39"/>
        <v>-0.19880191105553177</v>
      </c>
      <c r="E781">
        <f t="shared" si="41"/>
        <v>781</v>
      </c>
      <c r="F781" s="3">
        <v>398534</v>
      </c>
      <c r="G781">
        <f t="shared" si="40"/>
        <v>-1.2502032398285454</v>
      </c>
    </row>
    <row r="782" spans="1:7">
      <c r="A782" s="3">
        <v>300000</v>
      </c>
      <c r="D782">
        <f t="shared" si="39"/>
        <v>-0.19742236172827538</v>
      </c>
      <c r="E782">
        <f t="shared" si="41"/>
        <v>782</v>
      </c>
      <c r="F782" s="3">
        <v>398704</v>
      </c>
      <c r="G782">
        <f t="shared" si="40"/>
        <v>-1.2517515959927084</v>
      </c>
    </row>
    <row r="783" spans="1:7">
      <c r="A783" s="3">
        <v>1070243</v>
      </c>
      <c r="D783">
        <f t="shared" si="39"/>
        <v>-0.19604318802451812</v>
      </c>
      <c r="E783">
        <f t="shared" si="41"/>
        <v>783</v>
      </c>
      <c r="F783" s="3">
        <v>399471</v>
      </c>
      <c r="G783">
        <f t="shared" si="40"/>
        <v>-1.2531858703915619</v>
      </c>
    </row>
    <row r="784" spans="1:7">
      <c r="A784" s="3">
        <v>300000</v>
      </c>
      <c r="D784">
        <f t="shared" si="39"/>
        <v>-0.19466438711783374</v>
      </c>
      <c r="E784">
        <f t="shared" si="41"/>
        <v>784</v>
      </c>
      <c r="F784" s="3">
        <v>399827</v>
      </c>
      <c r="G784">
        <f t="shared" si="40"/>
        <v>-1.2546395587875374</v>
      </c>
    </row>
    <row r="785" spans="1:7">
      <c r="A785" s="3">
        <v>300000</v>
      </c>
      <c r="D785">
        <f t="shared" si="39"/>
        <v>-0.19328595618692204</v>
      </c>
      <c r="E785">
        <f t="shared" si="41"/>
        <v>785</v>
      </c>
      <c r="F785" s="3">
        <v>399953</v>
      </c>
      <c r="G785">
        <f t="shared" si="40"/>
        <v>-1.2552633655988967</v>
      </c>
    </row>
    <row r="786" spans="1:7">
      <c r="A786" s="3">
        <v>224000</v>
      </c>
      <c r="D786">
        <f t="shared" si="39"/>
        <v>-0.1919078924155648</v>
      </c>
      <c r="E786">
        <f t="shared" si="41"/>
        <v>786</v>
      </c>
      <c r="F786" s="3">
        <v>399968</v>
      </c>
      <c r="G786">
        <f t="shared" si="40"/>
        <v>-1.2567930427690566</v>
      </c>
    </row>
    <row r="787" spans="1:7">
      <c r="A787" s="3">
        <v>100000000</v>
      </c>
      <c r="D787">
        <f t="shared" si="39"/>
        <v>-0.19053019299258214</v>
      </c>
      <c r="E787">
        <f t="shared" si="41"/>
        <v>787</v>
      </c>
      <c r="F787" s="3">
        <v>400000</v>
      </c>
      <c r="G787">
        <f t="shared" si="40"/>
        <v>-1.2580151564620141</v>
      </c>
    </row>
    <row r="788" spans="1:7">
      <c r="A788" s="3">
        <v>1224953</v>
      </c>
      <c r="D788">
        <f t="shared" si="39"/>
        <v>-0.18915285511178961</v>
      </c>
      <c r="E788">
        <f t="shared" si="41"/>
        <v>788</v>
      </c>
      <c r="F788" s="3">
        <v>400000</v>
      </c>
      <c r="G788">
        <f t="shared" si="40"/>
        <v>-1.2591695867050725</v>
      </c>
    </row>
    <row r="789" spans="1:7">
      <c r="A789" s="3">
        <v>3878680</v>
      </c>
      <c r="D789">
        <f t="shared" si="39"/>
        <v>-0.18777587597195428</v>
      </c>
      <c r="E789">
        <f t="shared" si="41"/>
        <v>789</v>
      </c>
      <c r="F789" s="3">
        <v>400000</v>
      </c>
      <c r="G789">
        <f t="shared" si="40"/>
        <v>-1.2606547809177078</v>
      </c>
    </row>
    <row r="790" spans="1:7">
      <c r="A790" s="3">
        <v>996185</v>
      </c>
      <c r="D790">
        <f t="shared" si="39"/>
        <v>-0.18639925277675168</v>
      </c>
      <c r="E790">
        <f t="shared" si="41"/>
        <v>790</v>
      </c>
      <c r="F790" s="3">
        <v>400000</v>
      </c>
      <c r="G790">
        <f t="shared" si="40"/>
        <v>-1.2618819685904672</v>
      </c>
    </row>
    <row r="791" spans="1:7">
      <c r="A791" s="3">
        <v>1235787</v>
      </c>
      <c r="D791">
        <f t="shared" si="39"/>
        <v>-0.1850229827347237</v>
      </c>
      <c r="E791">
        <f t="shared" si="41"/>
        <v>791</v>
      </c>
      <c r="F791" s="3">
        <v>400000</v>
      </c>
      <c r="G791">
        <f t="shared" si="40"/>
        <v>-1.2614323721072682</v>
      </c>
    </row>
    <row r="792" spans="1:7">
      <c r="A792" s="3">
        <v>40000000</v>
      </c>
      <c r="D792">
        <f t="shared" si="39"/>
        <v>-0.18364706305923481</v>
      </c>
      <c r="E792">
        <f t="shared" si="41"/>
        <v>792</v>
      </c>
      <c r="F792" s="3">
        <v>400000</v>
      </c>
      <c r="G792">
        <f t="shared" si="40"/>
        <v>-1.2626316218618263</v>
      </c>
    </row>
    <row r="793" spans="1:7">
      <c r="A793" s="3">
        <v>82500</v>
      </c>
      <c r="D793">
        <f t="shared" si="39"/>
        <v>-0.18227149096843048</v>
      </c>
      <c r="E793">
        <f t="shared" si="41"/>
        <v>793</v>
      </c>
      <c r="F793" s="3">
        <v>400000</v>
      </c>
      <c r="G793">
        <f t="shared" si="40"/>
        <v>-1.2641984081000541</v>
      </c>
    </row>
    <row r="794" spans="1:7">
      <c r="A794" s="3">
        <v>599016</v>
      </c>
      <c r="D794">
        <f t="shared" si="39"/>
        <v>-0.18089626368519404</v>
      </c>
      <c r="E794">
        <f t="shared" si="41"/>
        <v>794</v>
      </c>
      <c r="F794" s="3">
        <v>400000</v>
      </c>
      <c r="G794">
        <f t="shared" si="40"/>
        <v>-1.2657936111386661</v>
      </c>
    </row>
    <row r="795" spans="1:7">
      <c r="A795" s="3">
        <v>1521971</v>
      </c>
      <c r="D795">
        <f t="shared" si="39"/>
        <v>-0.17952137843710489</v>
      </c>
      <c r="E795">
        <f t="shared" si="41"/>
        <v>795</v>
      </c>
      <c r="F795" s="3">
        <v>400000</v>
      </c>
      <c r="G795">
        <f t="shared" si="40"/>
        <v>-1.2673888141772782</v>
      </c>
    </row>
    <row r="796" spans="1:7">
      <c r="A796" s="3">
        <v>74219</v>
      </c>
      <c r="D796">
        <f t="shared" si="39"/>
        <v>-0.17814683245639684</v>
      </c>
      <c r="E796">
        <f t="shared" si="41"/>
        <v>796</v>
      </c>
      <c r="F796" s="3">
        <v>400000</v>
      </c>
      <c r="G796">
        <f t="shared" si="40"/>
        <v>-1.2689840172158904</v>
      </c>
    </row>
    <row r="797" spans="1:7">
      <c r="A797" s="3">
        <v>455394</v>
      </c>
      <c r="D797">
        <f t="shared" si="39"/>
        <v>-0.17677262297991531</v>
      </c>
      <c r="E797">
        <f t="shared" si="41"/>
        <v>797</v>
      </c>
      <c r="F797" s="3">
        <v>400000</v>
      </c>
      <c r="G797">
        <f t="shared" si="40"/>
        <v>-1.2704767415822729</v>
      </c>
    </row>
    <row r="798" spans="1:7">
      <c r="A798" s="3">
        <v>353977</v>
      </c>
      <c r="D798">
        <f t="shared" si="39"/>
        <v>-0.17539874724907631</v>
      </c>
      <c r="E798">
        <f t="shared" si="41"/>
        <v>798</v>
      </c>
      <c r="F798" s="3">
        <v>400000</v>
      </c>
      <c r="G798">
        <f t="shared" si="40"/>
        <v>-1.2720126181001941</v>
      </c>
    </row>
    <row r="799" spans="1:7">
      <c r="A799" s="3">
        <v>871202</v>
      </c>
      <c r="D799">
        <f t="shared" si="39"/>
        <v>-0.17402520250982489</v>
      </c>
      <c r="E799">
        <f t="shared" si="41"/>
        <v>799</v>
      </c>
      <c r="F799" s="3">
        <v>400000</v>
      </c>
      <c r="G799">
        <f t="shared" si="40"/>
        <v>-1.2734612385531703</v>
      </c>
    </row>
    <row r="800" spans="1:7">
      <c r="A800" s="3">
        <v>36018</v>
      </c>
      <c r="D800">
        <f t="shared" si="39"/>
        <v>-0.17265198601259357</v>
      </c>
      <c r="E800">
        <f t="shared" si="41"/>
        <v>800</v>
      </c>
      <c r="F800" s="3">
        <v>400000</v>
      </c>
      <c r="G800">
        <f t="shared" si="40"/>
        <v>-1.2741876950329831</v>
      </c>
    </row>
    <row r="801" spans="1:7">
      <c r="A801" s="3">
        <v>4342988</v>
      </c>
      <c r="D801">
        <f t="shared" si="39"/>
        <v>-0.1712790950122613</v>
      </c>
      <c r="E801">
        <f t="shared" si="41"/>
        <v>801</v>
      </c>
      <c r="F801" s="3">
        <v>400000</v>
      </c>
      <c r="G801">
        <f t="shared" si="40"/>
        <v>-1.2754425556750688</v>
      </c>
    </row>
    <row r="802" spans="1:7">
      <c r="A802" s="3">
        <v>2184938</v>
      </c>
      <c r="D802">
        <f t="shared" si="39"/>
        <v>-0.1699065267681123</v>
      </c>
      <c r="E802">
        <f t="shared" si="41"/>
        <v>802</v>
      </c>
      <c r="F802" s="3">
        <v>400366</v>
      </c>
      <c r="G802">
        <f t="shared" si="40"/>
        <v>-1.2767677464217868</v>
      </c>
    </row>
    <row r="803" spans="1:7">
      <c r="A803" s="3">
        <v>1000000</v>
      </c>
      <c r="D803">
        <f t="shared" si="39"/>
        <v>-0.16853427854379524</v>
      </c>
      <c r="E803">
        <f t="shared" si="41"/>
        <v>803</v>
      </c>
      <c r="F803" s="3">
        <v>400381</v>
      </c>
      <c r="G803">
        <f t="shared" si="40"/>
        <v>-1.2772098012942912</v>
      </c>
    </row>
    <row r="804" spans="1:7">
      <c r="A804" s="3">
        <v>331678</v>
      </c>
      <c r="D804">
        <f t="shared" si="39"/>
        <v>-0.16716234760728255</v>
      </c>
      <c r="E804">
        <f t="shared" si="41"/>
        <v>804</v>
      </c>
      <c r="F804" s="3">
        <v>405698</v>
      </c>
      <c r="G804">
        <f t="shared" si="40"/>
        <v>-1.2778799084854919</v>
      </c>
    </row>
    <row r="805" spans="1:7">
      <c r="A805" s="3">
        <v>653077</v>
      </c>
      <c r="D805">
        <f t="shared" si="39"/>
        <v>-0.16579073123082999</v>
      </c>
      <c r="E805">
        <f t="shared" si="41"/>
        <v>805</v>
      </c>
      <c r="F805" s="3">
        <v>410929</v>
      </c>
      <c r="G805">
        <f t="shared" si="40"/>
        <v>-1.2785633228798621</v>
      </c>
    </row>
    <row r="806" spans="1:7">
      <c r="A806" s="3">
        <v>299985</v>
      </c>
      <c r="D806">
        <f t="shared" si="39"/>
        <v>-0.16441942669093582</v>
      </c>
      <c r="E806">
        <f t="shared" si="41"/>
        <v>806</v>
      </c>
      <c r="F806" s="3">
        <v>411722</v>
      </c>
      <c r="G806">
        <f t="shared" si="40"/>
        <v>-1.2799541803741494</v>
      </c>
    </row>
    <row r="807" spans="1:7">
      <c r="A807" s="3">
        <v>396262</v>
      </c>
      <c r="D807">
        <f t="shared" si="39"/>
        <v>-0.16304843126830088</v>
      </c>
      <c r="E807">
        <f t="shared" si="41"/>
        <v>807</v>
      </c>
      <c r="F807" s="3">
        <v>417517</v>
      </c>
      <c r="G807">
        <f t="shared" si="40"/>
        <v>-1.2804107197247387</v>
      </c>
    </row>
    <row r="808" spans="1:7">
      <c r="A808" s="3">
        <v>300000</v>
      </c>
      <c r="D808">
        <f t="shared" si="39"/>
        <v>-0.16167774224778841</v>
      </c>
      <c r="E808">
        <f t="shared" si="41"/>
        <v>808</v>
      </c>
      <c r="F808" s="3">
        <v>417697</v>
      </c>
      <c r="G808">
        <f t="shared" si="40"/>
        <v>-1.2818080335577882</v>
      </c>
    </row>
    <row r="809" spans="1:7">
      <c r="A809" s="3">
        <v>70116</v>
      </c>
      <c r="D809">
        <f t="shared" si="39"/>
        <v>-0.16030735691838405</v>
      </c>
      <c r="E809">
        <f t="shared" si="41"/>
        <v>809</v>
      </c>
      <c r="F809" s="3">
        <v>420002</v>
      </c>
      <c r="G809">
        <f t="shared" si="40"/>
        <v>-1.2829205560803634</v>
      </c>
    </row>
    <row r="810" spans="1:7">
      <c r="A810" s="3">
        <v>750000</v>
      </c>
      <c r="D810">
        <f t="shared" si="39"/>
        <v>-0.15893727257315601</v>
      </c>
      <c r="E810">
        <f t="shared" si="41"/>
        <v>810</v>
      </c>
      <c r="F810" s="3">
        <v>420632</v>
      </c>
      <c r="G810">
        <f t="shared" si="40"/>
        <v>-1.2842849852132185</v>
      </c>
    </row>
    <row r="811" spans="1:7">
      <c r="A811" s="3">
        <v>931137</v>
      </c>
      <c r="D811">
        <f t="shared" si="39"/>
        <v>-0.15756748650921554</v>
      </c>
      <c r="E811">
        <f t="shared" si="41"/>
        <v>811</v>
      </c>
      <c r="F811" s="3">
        <v>421752</v>
      </c>
      <c r="G811">
        <f t="shared" si="40"/>
        <v>-1.2856494752280117</v>
      </c>
    </row>
    <row r="812" spans="1:7">
      <c r="A812" s="3">
        <v>143973</v>
      </c>
      <c r="D812">
        <f t="shared" si="39"/>
        <v>-0.15619799602767698</v>
      </c>
      <c r="E812">
        <f t="shared" si="41"/>
        <v>812</v>
      </c>
      <c r="F812" s="3">
        <v>423500</v>
      </c>
      <c r="G812">
        <f t="shared" si="40"/>
        <v>-1.2865921248042607</v>
      </c>
    </row>
    <row r="813" spans="1:7">
      <c r="A813" s="3">
        <v>925111</v>
      </c>
      <c r="D813">
        <f t="shared" si="39"/>
        <v>-0.15482879843361921</v>
      </c>
      <c r="E813">
        <f t="shared" si="41"/>
        <v>813</v>
      </c>
      <c r="F813" s="3">
        <v>425000</v>
      </c>
      <c r="G813">
        <f t="shared" si="40"/>
        <v>-1.2870522517259129</v>
      </c>
    </row>
    <row r="814" spans="1:7">
      <c r="A814" s="3">
        <v>149733</v>
      </c>
      <c r="D814">
        <f t="shared" si="39"/>
        <v>-0.15345989103604551</v>
      </c>
      <c r="E814">
        <f t="shared" si="41"/>
        <v>814</v>
      </c>
      <c r="F814" s="3">
        <v>425000</v>
      </c>
      <c r="G814">
        <f t="shared" si="40"/>
        <v>-1.287858413554356</v>
      </c>
    </row>
    <row r="815" spans="1:7">
      <c r="A815" s="3">
        <v>5549352</v>
      </c>
      <c r="D815">
        <f t="shared" si="39"/>
        <v>-0.15209127114784485</v>
      </c>
      <c r="E815">
        <f t="shared" si="41"/>
        <v>815</v>
      </c>
      <c r="F815" s="3">
        <v>425000</v>
      </c>
      <c r="G815">
        <f t="shared" si="40"/>
        <v>-1.2893737887516707</v>
      </c>
    </row>
    <row r="816" spans="1:7">
      <c r="A816" s="3">
        <v>500000</v>
      </c>
      <c r="D816">
        <f t="shared" si="39"/>
        <v>-0.15072293608575293</v>
      </c>
      <c r="E816">
        <f t="shared" si="41"/>
        <v>816</v>
      </c>
      <c r="F816" s="3">
        <v>427000</v>
      </c>
      <c r="G816">
        <f t="shared" si="40"/>
        <v>-1.2905785479745588</v>
      </c>
    </row>
    <row r="817" spans="1:7">
      <c r="A817" s="3">
        <v>468500</v>
      </c>
      <c r="D817">
        <f t="shared" si="39"/>
        <v>-0.14935488317031334</v>
      </c>
      <c r="E817">
        <f t="shared" si="41"/>
        <v>817</v>
      </c>
      <c r="F817" s="3">
        <v>427000</v>
      </c>
      <c r="G817">
        <f t="shared" si="40"/>
        <v>-1.291899007944934</v>
      </c>
    </row>
    <row r="818" spans="1:7">
      <c r="A818" s="3">
        <v>1100000</v>
      </c>
      <c r="D818">
        <f t="shared" si="39"/>
        <v>-0.14798710972583889</v>
      </c>
      <c r="E818">
        <f t="shared" si="41"/>
        <v>818</v>
      </c>
      <c r="F818" s="3">
        <v>430000</v>
      </c>
      <c r="G818">
        <f t="shared" si="40"/>
        <v>-1.2929541997766374</v>
      </c>
    </row>
    <row r="819" spans="1:7">
      <c r="A819" s="3">
        <v>1498063</v>
      </c>
      <c r="D819">
        <f t="shared" si="39"/>
        <v>-0.14661961308037288</v>
      </c>
      <c r="E819">
        <f t="shared" si="41"/>
        <v>819</v>
      </c>
      <c r="F819" s="3">
        <v>432898</v>
      </c>
      <c r="G819">
        <f t="shared" si="40"/>
        <v>-1.2940262573055359</v>
      </c>
    </row>
    <row r="820" spans="1:7">
      <c r="A820" s="3">
        <v>551336</v>
      </c>
      <c r="D820">
        <f t="shared" si="39"/>
        <v>-0.14525239056565081</v>
      </c>
      <c r="E820">
        <f t="shared" si="41"/>
        <v>820</v>
      </c>
      <c r="F820" s="3">
        <v>436800</v>
      </c>
      <c r="G820">
        <f t="shared" si="40"/>
        <v>-1.2949206587153375</v>
      </c>
    </row>
    <row r="821" spans="1:7">
      <c r="A821" s="3">
        <v>417517</v>
      </c>
      <c r="D821">
        <f t="shared" si="39"/>
        <v>-0.14388543951706198</v>
      </c>
      <c r="E821">
        <f t="shared" si="41"/>
        <v>821</v>
      </c>
      <c r="F821" s="3">
        <v>437807</v>
      </c>
      <c r="G821">
        <f t="shared" si="40"/>
        <v>-1.2963234540332313</v>
      </c>
    </row>
    <row r="822" spans="1:7">
      <c r="A822" s="3">
        <v>100000</v>
      </c>
      <c r="D822">
        <f t="shared" si="39"/>
        <v>-0.14251875727361174</v>
      </c>
      <c r="E822">
        <f t="shared" si="41"/>
        <v>822</v>
      </c>
      <c r="F822" s="3">
        <v>442320</v>
      </c>
      <c r="G822">
        <f t="shared" si="40"/>
        <v>-1.2971079457877324</v>
      </c>
    </row>
    <row r="823" spans="1:7">
      <c r="A823" s="3">
        <v>75000</v>
      </c>
      <c r="D823">
        <f t="shared" si="39"/>
        <v>-0.14115234117788261</v>
      </c>
      <c r="E823">
        <f t="shared" si="41"/>
        <v>823</v>
      </c>
      <c r="F823" s="3">
        <v>442884</v>
      </c>
      <c r="G823">
        <f t="shared" si="40"/>
        <v>-1.2985874049835777</v>
      </c>
    </row>
    <row r="824" spans="1:7">
      <c r="A824" s="3">
        <v>2736543</v>
      </c>
      <c r="D824">
        <f t="shared" si="39"/>
        <v>-0.13978618857599712</v>
      </c>
      <c r="E824">
        <f t="shared" si="41"/>
        <v>824</v>
      </c>
      <c r="F824" s="3">
        <v>445040</v>
      </c>
      <c r="G824">
        <f t="shared" si="40"/>
        <v>-1.299785520489573</v>
      </c>
    </row>
    <row r="825" spans="1:7">
      <c r="A825" s="3">
        <v>993219</v>
      </c>
      <c r="D825">
        <f t="shared" si="39"/>
        <v>-0.13842029681757956</v>
      </c>
      <c r="E825">
        <f t="shared" si="41"/>
        <v>825</v>
      </c>
      <c r="F825" s="3">
        <v>446564</v>
      </c>
      <c r="G825">
        <f t="shared" si="40"/>
        <v>-1.3007425748812016</v>
      </c>
    </row>
    <row r="826" spans="1:7">
      <c r="A826" s="3">
        <v>2000000</v>
      </c>
      <c r="D826">
        <f t="shared" si="39"/>
        <v>-0.13705466325571858</v>
      </c>
      <c r="E826">
        <f t="shared" si="41"/>
        <v>826</v>
      </c>
      <c r="F826" s="3">
        <v>449300</v>
      </c>
      <c r="G826">
        <f t="shared" si="40"/>
        <v>-1.3018186600839345</v>
      </c>
    </row>
    <row r="827" spans="1:7">
      <c r="A827" s="3">
        <v>937088</v>
      </c>
      <c r="D827">
        <f t="shared" si="39"/>
        <v>-0.13568928524692953</v>
      </c>
      <c r="E827">
        <f t="shared" si="41"/>
        <v>827</v>
      </c>
      <c r="F827" s="3">
        <v>449750</v>
      </c>
      <c r="G827">
        <f t="shared" si="40"/>
        <v>-1.3029669051496178</v>
      </c>
    </row>
    <row r="828" spans="1:7">
      <c r="A828" s="3">
        <v>60000</v>
      </c>
      <c r="D828">
        <f t="shared" si="39"/>
        <v>-0.13432416015111692</v>
      </c>
      <c r="E828">
        <f t="shared" si="41"/>
        <v>828</v>
      </c>
      <c r="F828" s="3">
        <v>450000</v>
      </c>
      <c r="G828">
        <f t="shared" si="40"/>
        <v>-1.3043663812326489</v>
      </c>
    </row>
    <row r="829" spans="1:7">
      <c r="A829" s="3">
        <v>60000</v>
      </c>
      <c r="D829">
        <f t="shared" si="39"/>
        <v>-0.13295928533153709</v>
      </c>
      <c r="E829">
        <f t="shared" si="41"/>
        <v>829</v>
      </c>
      <c r="F829" s="3">
        <v>450000</v>
      </c>
      <c r="G829">
        <f t="shared" si="40"/>
        <v>-1.3054561265079738</v>
      </c>
    </row>
    <row r="830" spans="1:7">
      <c r="A830" s="3">
        <v>60000</v>
      </c>
      <c r="D830">
        <f t="shared" si="39"/>
        <v>-0.13159465815476165</v>
      </c>
      <c r="E830">
        <f t="shared" si="41"/>
        <v>830</v>
      </c>
      <c r="F830" s="3">
        <v>450000</v>
      </c>
      <c r="G830">
        <f t="shared" si="40"/>
        <v>-1.3069036413770538</v>
      </c>
    </row>
    <row r="831" spans="1:7">
      <c r="A831" s="3">
        <v>60000</v>
      </c>
      <c r="D831">
        <f t="shared" si="39"/>
        <v>-0.13023027599063935</v>
      </c>
      <c r="E831">
        <f t="shared" si="41"/>
        <v>831</v>
      </c>
      <c r="F831" s="3">
        <v>450000</v>
      </c>
      <c r="G831">
        <f t="shared" si="40"/>
        <v>-1.3084791731930598</v>
      </c>
    </row>
    <row r="832" spans="1:7">
      <c r="A832" s="3">
        <v>74800</v>
      </c>
      <c r="D832">
        <f t="shared" si="39"/>
        <v>-0.12886613621225973</v>
      </c>
      <c r="E832">
        <f t="shared" si="41"/>
        <v>832</v>
      </c>
      <c r="F832" s="3">
        <v>450000</v>
      </c>
      <c r="G832">
        <f t="shared" si="40"/>
        <v>-1.3097561559555018</v>
      </c>
    </row>
    <row r="833" spans="1:7">
      <c r="A833" s="3">
        <v>400366</v>
      </c>
      <c r="D833">
        <f t="shared" ref="D833:D896" si="42">NORMSINV((E833-0.5)/C$12)</f>
        <v>-0.12750223619591627</v>
      </c>
      <c r="E833">
        <f t="shared" si="41"/>
        <v>833</v>
      </c>
      <c r="F833" s="3">
        <v>450000</v>
      </c>
      <c r="G833">
        <f t="shared" ref="G833:G896" si="43">IF(ISERROR((2*E833 -1)/C$12*(LN(NORMDIST(F833,C$6,C$8,TRUE))+LN(1-NORMDIST(INDEX(F:F,C$12-E833+1,,1),C$6,C$8,TRUE)))),"",(2*E833 -1)/C$12*(LN(NORMDIST(F833,C$6,C$8,TRUE))+LN(1-NORMDIST(INDEX(F:F,C$12-E833+1,,1),C$6,C$8,TRUE))))</f>
        <v>-1.3105941555190728</v>
      </c>
    </row>
    <row r="834" spans="1:7">
      <c r="A834" s="3">
        <v>500000</v>
      </c>
      <c r="D834">
        <f t="shared" si="42"/>
        <v>-0.12613857332106951</v>
      </c>
      <c r="E834">
        <f t="shared" ref="E834:E897" si="44">E833+1</f>
        <v>834</v>
      </c>
      <c r="F834" s="3">
        <v>450000</v>
      </c>
      <c r="G834">
        <f t="shared" si="43"/>
        <v>-1.3117241400369417</v>
      </c>
    </row>
    <row r="835" spans="1:7">
      <c r="A835" s="3">
        <v>383465</v>
      </c>
      <c r="D835">
        <f t="shared" si="42"/>
        <v>-0.12477514497031038</v>
      </c>
      <c r="E835">
        <f t="shared" si="44"/>
        <v>835</v>
      </c>
      <c r="F835" s="3">
        <v>450000</v>
      </c>
      <c r="G835">
        <f t="shared" si="43"/>
        <v>-1.3130656019629237</v>
      </c>
    </row>
    <row r="836" spans="1:7">
      <c r="A836" s="3">
        <v>51500</v>
      </c>
      <c r="D836">
        <f t="shared" si="42"/>
        <v>-0.12341194852932376</v>
      </c>
      <c r="E836">
        <f t="shared" si="44"/>
        <v>836</v>
      </c>
      <c r="F836" s="3">
        <v>450223</v>
      </c>
      <c r="G836">
        <f t="shared" si="43"/>
        <v>-1.3143897402287619</v>
      </c>
    </row>
    <row r="837" spans="1:7">
      <c r="A837" s="3">
        <v>1500000</v>
      </c>
      <c r="D837">
        <f t="shared" si="42"/>
        <v>-0.12204898138685202</v>
      </c>
      <c r="E837">
        <f t="shared" si="44"/>
        <v>837</v>
      </c>
      <c r="F837" s="3">
        <v>450675</v>
      </c>
      <c r="G837">
        <f t="shared" si="43"/>
        <v>-1.3152101169089463</v>
      </c>
    </row>
    <row r="838" spans="1:7">
      <c r="A838" s="3">
        <v>74963</v>
      </c>
      <c r="D838">
        <f t="shared" si="42"/>
        <v>-0.12068624093465867</v>
      </c>
      <c r="E838">
        <f t="shared" si="44"/>
        <v>838</v>
      </c>
      <c r="F838" s="3">
        <v>455394</v>
      </c>
      <c r="G838">
        <f t="shared" si="43"/>
        <v>-1.315860687498785</v>
      </c>
    </row>
    <row r="839" spans="1:7">
      <c r="A839" s="3">
        <v>68500</v>
      </c>
      <c r="D839">
        <f t="shared" si="42"/>
        <v>-0.11932372456749252</v>
      </c>
      <c r="E839">
        <f t="shared" si="44"/>
        <v>839</v>
      </c>
      <c r="F839" s="3">
        <v>460000</v>
      </c>
      <c r="G839">
        <f t="shared" si="43"/>
        <v>-1.3161151467646965</v>
      </c>
    </row>
    <row r="840" spans="1:7">
      <c r="A840" s="3">
        <v>56245</v>
      </c>
      <c r="D840">
        <f t="shared" si="42"/>
        <v>-0.1179614296830508</v>
      </c>
      <c r="E840">
        <f t="shared" si="44"/>
        <v>840</v>
      </c>
      <c r="F840" s="3">
        <v>464984</v>
      </c>
      <c r="G840">
        <f t="shared" si="43"/>
        <v>-1.3162905206666136</v>
      </c>
    </row>
    <row r="841" spans="1:7">
      <c r="A841" s="3">
        <v>170023</v>
      </c>
      <c r="D841">
        <f t="shared" si="42"/>
        <v>-0.11659935368194391</v>
      </c>
      <c r="E841">
        <f t="shared" si="44"/>
        <v>841</v>
      </c>
      <c r="F841" s="3">
        <v>468433</v>
      </c>
      <c r="G841">
        <f t="shared" si="43"/>
        <v>-1.3170448356018896</v>
      </c>
    </row>
    <row r="842" spans="1:7">
      <c r="A842" s="3">
        <v>375030</v>
      </c>
      <c r="D842">
        <f t="shared" si="42"/>
        <v>-0.11523749396765902</v>
      </c>
      <c r="E842">
        <f t="shared" si="44"/>
        <v>842</v>
      </c>
      <c r="F842" s="3">
        <v>468500</v>
      </c>
      <c r="G842">
        <f t="shared" si="43"/>
        <v>-1.3180993436140949</v>
      </c>
    </row>
    <row r="843" spans="1:7">
      <c r="A843" s="3">
        <v>800000</v>
      </c>
      <c r="D843">
        <f t="shared" si="42"/>
        <v>-0.11387584794652458</v>
      </c>
      <c r="E843">
        <f t="shared" si="44"/>
        <v>843</v>
      </c>
      <c r="F843" s="3">
        <v>473573</v>
      </c>
      <c r="G843">
        <f t="shared" si="43"/>
        <v>-1.3186890635599886</v>
      </c>
    </row>
    <row r="844" spans="1:7">
      <c r="A844" s="3">
        <v>430000</v>
      </c>
      <c r="D844">
        <f t="shared" si="42"/>
        <v>-0.11251441302767445</v>
      </c>
      <c r="E844">
        <f t="shared" si="44"/>
        <v>844</v>
      </c>
      <c r="F844" s="3">
        <v>475000</v>
      </c>
      <c r="G844">
        <f t="shared" si="43"/>
        <v>-1.319970749611987</v>
      </c>
    </row>
    <row r="845" spans="1:7">
      <c r="A845" s="3">
        <v>450675</v>
      </c>
      <c r="D845">
        <f t="shared" si="42"/>
        <v>-0.11115318662301235</v>
      </c>
      <c r="E845">
        <f t="shared" si="44"/>
        <v>845</v>
      </c>
      <c r="F845" s="3">
        <v>475000</v>
      </c>
      <c r="G845">
        <f t="shared" si="43"/>
        <v>-1.3215356230555104</v>
      </c>
    </row>
    <row r="846" spans="1:7">
      <c r="A846" s="3">
        <v>358915</v>
      </c>
      <c r="D846">
        <f t="shared" si="42"/>
        <v>-0.10979216614717616</v>
      </c>
      <c r="E846">
        <f t="shared" si="44"/>
        <v>846</v>
      </c>
      <c r="F846" s="3">
        <v>475077</v>
      </c>
      <c r="G846">
        <f t="shared" si="43"/>
        <v>-1.3230865979860766</v>
      </c>
    </row>
    <row r="847" spans="1:7">
      <c r="A847" s="3">
        <v>1004719</v>
      </c>
      <c r="D847">
        <f t="shared" si="42"/>
        <v>-0.10843134901750304</v>
      </c>
      <c r="E847">
        <f t="shared" si="44"/>
        <v>847</v>
      </c>
      <c r="F847" s="3">
        <v>476553</v>
      </c>
      <c r="G847">
        <f t="shared" si="43"/>
        <v>-1.3243847511870466</v>
      </c>
    </row>
    <row r="848" spans="1:7">
      <c r="A848" s="3">
        <v>2565641</v>
      </c>
      <c r="D848">
        <f t="shared" si="42"/>
        <v>-0.10707073265399343</v>
      </c>
      <c r="E848">
        <f t="shared" si="44"/>
        <v>848</v>
      </c>
      <c r="F848" s="3">
        <v>476610</v>
      </c>
      <c r="G848">
        <f t="shared" si="43"/>
        <v>-1.3259389825490628</v>
      </c>
    </row>
    <row r="849" spans="1:7">
      <c r="A849" s="3">
        <v>2502146</v>
      </c>
      <c r="D849">
        <f t="shared" si="42"/>
        <v>-0.10571031447927608</v>
      </c>
      <c r="E849">
        <f t="shared" si="44"/>
        <v>849</v>
      </c>
      <c r="F849" s="3">
        <v>476683</v>
      </c>
      <c r="G849">
        <f t="shared" si="43"/>
        <v>-1.3274902920899652</v>
      </c>
    </row>
    <row r="850" spans="1:7">
      <c r="A850" s="3">
        <v>2119298</v>
      </c>
      <c r="D850">
        <f t="shared" si="42"/>
        <v>-0.10435009191857308</v>
      </c>
      <c r="E850">
        <f t="shared" si="44"/>
        <v>850</v>
      </c>
      <c r="F850" s="3">
        <v>477691</v>
      </c>
      <c r="G850">
        <f t="shared" si="43"/>
        <v>-1.3288720573726234</v>
      </c>
    </row>
    <row r="851" spans="1:7">
      <c r="A851" s="3">
        <v>1500000</v>
      </c>
      <c r="D851">
        <f t="shared" si="42"/>
        <v>-0.10299006239966453</v>
      </c>
      <c r="E851">
        <f t="shared" si="44"/>
        <v>851</v>
      </c>
      <c r="F851" s="3">
        <v>479000</v>
      </c>
      <c r="G851">
        <f t="shared" si="43"/>
        <v>-1.3301987965838982</v>
      </c>
    </row>
    <row r="852" spans="1:7">
      <c r="A852" s="3">
        <v>476610</v>
      </c>
      <c r="D852">
        <f t="shared" si="42"/>
        <v>-0.10163022335285374</v>
      </c>
      <c r="E852">
        <f t="shared" si="44"/>
        <v>852</v>
      </c>
      <c r="F852" s="3">
        <v>479602</v>
      </c>
      <c r="G852">
        <f t="shared" si="43"/>
        <v>-1.331653450663697</v>
      </c>
    </row>
    <row r="853" spans="1:7">
      <c r="A853" s="3">
        <v>494933</v>
      </c>
      <c r="D853">
        <f t="shared" si="42"/>
        <v>-0.10027057221093229</v>
      </c>
      <c r="E853">
        <f t="shared" si="44"/>
        <v>853</v>
      </c>
      <c r="F853" s="3">
        <v>480000</v>
      </c>
      <c r="G853">
        <f t="shared" si="43"/>
        <v>-1.3331449573467464</v>
      </c>
    </row>
    <row r="854" spans="1:7">
      <c r="A854" s="3">
        <v>50000</v>
      </c>
      <c r="D854">
        <f t="shared" si="42"/>
        <v>-9.8911106409145202E-2</v>
      </c>
      <c r="E854">
        <f t="shared" si="44"/>
        <v>854</v>
      </c>
      <c r="F854" s="3">
        <v>481844</v>
      </c>
      <c r="G854">
        <f t="shared" si="43"/>
        <v>-1.3343730540853982</v>
      </c>
    </row>
    <row r="855" spans="1:7">
      <c r="A855" s="3">
        <v>959116</v>
      </c>
      <c r="D855">
        <f t="shared" si="42"/>
        <v>-9.7551823385156167E-2</v>
      </c>
      <c r="E855">
        <f t="shared" si="44"/>
        <v>855</v>
      </c>
      <c r="F855" s="3">
        <v>484948</v>
      </c>
      <c r="G855">
        <f t="shared" si="43"/>
        <v>-1.3353645179256952</v>
      </c>
    </row>
    <row r="856" spans="1:7">
      <c r="A856" s="3">
        <v>150000</v>
      </c>
      <c r="D856">
        <f t="shared" si="42"/>
        <v>-9.6192720579013347E-2</v>
      </c>
      <c r="E856">
        <f t="shared" si="44"/>
        <v>856</v>
      </c>
      <c r="F856" s="3">
        <v>487071</v>
      </c>
      <c r="G856">
        <f t="shared" si="43"/>
        <v>-1.336427805164653</v>
      </c>
    </row>
    <row r="857" spans="1:7">
      <c r="A857" s="3">
        <v>998221</v>
      </c>
      <c r="D857">
        <f t="shared" si="42"/>
        <v>-9.4833795433114126E-2</v>
      </c>
      <c r="E857">
        <f t="shared" si="44"/>
        <v>857</v>
      </c>
      <c r="F857" s="3">
        <v>487475</v>
      </c>
      <c r="G857">
        <f t="shared" si="43"/>
        <v>-1.3377002944237588</v>
      </c>
    </row>
    <row r="858" spans="1:7">
      <c r="A858" s="3">
        <v>2082401</v>
      </c>
      <c r="D858">
        <f t="shared" si="42"/>
        <v>-9.3475045392171052E-2</v>
      </c>
      <c r="E858">
        <f t="shared" si="44"/>
        <v>858</v>
      </c>
      <c r="F858" s="3">
        <v>490021</v>
      </c>
      <c r="G858">
        <f t="shared" si="43"/>
        <v>-1.3387786978460052</v>
      </c>
    </row>
    <row r="859" spans="1:7">
      <c r="A859" s="3">
        <v>93000</v>
      </c>
      <c r="D859">
        <f t="shared" si="42"/>
        <v>-9.2116467903177401E-2</v>
      </c>
      <c r="E859">
        <f t="shared" si="44"/>
        <v>859</v>
      </c>
      <c r="F859" s="3">
        <v>491310</v>
      </c>
      <c r="G859">
        <f t="shared" si="43"/>
        <v>-1.3399568483634843</v>
      </c>
    </row>
    <row r="860" spans="1:7">
      <c r="A860" s="3">
        <v>500422</v>
      </c>
      <c r="D860">
        <f t="shared" si="42"/>
        <v>-9.0758060415372863E-2</v>
      </c>
      <c r="E860">
        <f t="shared" si="44"/>
        <v>860</v>
      </c>
      <c r="F860" s="3">
        <v>494826</v>
      </c>
      <c r="G860">
        <f t="shared" si="43"/>
        <v>-1.340846067811301</v>
      </c>
    </row>
    <row r="861" spans="1:7">
      <c r="A861" s="3">
        <v>4511611</v>
      </c>
      <c r="D861">
        <f t="shared" si="42"/>
        <v>-8.9399820380209216E-2</v>
      </c>
      <c r="E861">
        <f t="shared" si="44"/>
        <v>861</v>
      </c>
      <c r="F861" s="3">
        <v>494933</v>
      </c>
      <c r="G861">
        <f t="shared" si="43"/>
        <v>-1.3421934558836788</v>
      </c>
    </row>
    <row r="862" spans="1:7">
      <c r="A862" s="3">
        <v>652493</v>
      </c>
      <c r="D862">
        <f t="shared" si="42"/>
        <v>-8.804174525131625E-2</v>
      </c>
      <c r="E862">
        <f t="shared" si="44"/>
        <v>862</v>
      </c>
      <c r="F862" s="3">
        <v>494953</v>
      </c>
      <c r="G862">
        <f t="shared" si="43"/>
        <v>-1.3433236598230665</v>
      </c>
    </row>
    <row r="863" spans="1:7">
      <c r="A863" s="3">
        <v>3487270</v>
      </c>
      <c r="D863">
        <f t="shared" si="42"/>
        <v>-8.6683832484467538E-2</v>
      </c>
      <c r="E863">
        <f t="shared" si="44"/>
        <v>863</v>
      </c>
      <c r="F863" s="3">
        <v>495337</v>
      </c>
      <c r="G863">
        <f t="shared" si="43"/>
        <v>-1.3445737238287436</v>
      </c>
    </row>
    <row r="864" spans="1:7">
      <c r="A864" s="3">
        <v>5901503</v>
      </c>
      <c r="D864">
        <f t="shared" si="42"/>
        <v>-8.5326079537546853E-2</v>
      </c>
      <c r="E864">
        <f t="shared" si="44"/>
        <v>864</v>
      </c>
      <c r="F864" s="3">
        <v>496776</v>
      </c>
      <c r="G864">
        <f t="shared" si="43"/>
        <v>-1.3452900053177517</v>
      </c>
    </row>
    <row r="865" spans="1:7">
      <c r="A865" s="3">
        <v>50000</v>
      </c>
      <c r="D865">
        <f t="shared" si="42"/>
        <v>-8.3968483870513574E-2</v>
      </c>
      <c r="E865">
        <f t="shared" si="44"/>
        <v>865</v>
      </c>
      <c r="F865" s="3">
        <v>497499</v>
      </c>
      <c r="G865">
        <f t="shared" si="43"/>
        <v>-1.3466822379567456</v>
      </c>
    </row>
    <row r="866" spans="1:7">
      <c r="A866" s="3">
        <v>595627</v>
      </c>
      <c r="D866">
        <f t="shared" si="42"/>
        <v>-8.2611042945369195E-2</v>
      </c>
      <c r="E866">
        <f t="shared" si="44"/>
        <v>866</v>
      </c>
      <c r="F866" s="3">
        <v>497613</v>
      </c>
      <c r="G866">
        <f t="shared" si="43"/>
        <v>-1.3481101978403367</v>
      </c>
    </row>
    <row r="867" spans="1:7">
      <c r="A867" s="3">
        <v>2039526</v>
      </c>
      <c r="D867">
        <f t="shared" si="42"/>
        <v>-8.1253754226123479E-2</v>
      </c>
      <c r="E867">
        <f t="shared" si="44"/>
        <v>867</v>
      </c>
      <c r="F867" s="3">
        <v>497639</v>
      </c>
      <c r="G867">
        <f t="shared" si="43"/>
        <v>-1.3493418133371622</v>
      </c>
    </row>
    <row r="868" spans="1:7">
      <c r="A868" s="3">
        <v>1445269</v>
      </c>
      <c r="D868">
        <f t="shared" si="42"/>
        <v>-7.9896615178760691E-2</v>
      </c>
      <c r="E868">
        <f t="shared" si="44"/>
        <v>868</v>
      </c>
      <c r="F868" s="3">
        <v>497684</v>
      </c>
      <c r="G868">
        <f t="shared" si="43"/>
        <v>-1.3504265201743879</v>
      </c>
    </row>
    <row r="869" spans="1:7">
      <c r="A869" s="3">
        <v>246070</v>
      </c>
      <c r="D869">
        <f t="shared" si="42"/>
        <v>-7.8539623271205922E-2</v>
      </c>
      <c r="E869">
        <f t="shared" si="44"/>
        <v>869</v>
      </c>
      <c r="F869" s="3">
        <v>497752</v>
      </c>
      <c r="G869">
        <f t="shared" si="43"/>
        <v>-1.3518253870619903</v>
      </c>
    </row>
    <row r="870" spans="1:7">
      <c r="A870" s="3">
        <v>1047928</v>
      </c>
      <c r="D870">
        <f t="shared" si="42"/>
        <v>-7.7182775973291456E-2</v>
      </c>
      <c r="E870">
        <f t="shared" si="44"/>
        <v>870</v>
      </c>
      <c r="F870" s="3">
        <v>497878</v>
      </c>
      <c r="G870">
        <f t="shared" si="43"/>
        <v>-1.353243828671516</v>
      </c>
    </row>
    <row r="871" spans="1:7">
      <c r="A871" s="3">
        <v>1439034</v>
      </c>
      <c r="D871">
        <f t="shared" si="42"/>
        <v>-7.5826070756723346E-2</v>
      </c>
      <c r="E871">
        <f t="shared" si="44"/>
        <v>871</v>
      </c>
      <c r="F871" s="3">
        <v>498055</v>
      </c>
      <c r="G871">
        <f t="shared" si="43"/>
        <v>-1.3545808070348642</v>
      </c>
    </row>
    <row r="872" spans="1:7">
      <c r="A872" s="3">
        <v>1635665</v>
      </c>
      <c r="D872">
        <f t="shared" si="42"/>
        <v>-7.4469505095047586E-2</v>
      </c>
      <c r="E872">
        <f t="shared" si="44"/>
        <v>872</v>
      </c>
      <c r="F872" s="3">
        <v>498724</v>
      </c>
      <c r="G872">
        <f t="shared" si="43"/>
        <v>-1.3552170620079158</v>
      </c>
    </row>
    <row r="873" spans="1:7">
      <c r="A873" s="3">
        <v>520446</v>
      </c>
      <c r="D873">
        <f t="shared" si="42"/>
        <v>-7.3113076463617477E-2</v>
      </c>
      <c r="E873">
        <f t="shared" si="44"/>
        <v>873</v>
      </c>
      <c r="F873" s="3">
        <v>498857</v>
      </c>
      <c r="G873">
        <f t="shared" si="43"/>
        <v>-1.3565395196447598</v>
      </c>
    </row>
    <row r="874" spans="1:7">
      <c r="A874" s="3">
        <v>200000</v>
      </c>
      <c r="D874">
        <f t="shared" si="42"/>
        <v>-7.1756782339559261E-2</v>
      </c>
      <c r="E874">
        <f t="shared" si="44"/>
        <v>874</v>
      </c>
      <c r="F874" s="3">
        <v>499375</v>
      </c>
      <c r="G874">
        <f t="shared" si="43"/>
        <v>-1.3579108777319417</v>
      </c>
    </row>
    <row r="875" spans="1:7">
      <c r="A875" s="3">
        <v>400000</v>
      </c>
      <c r="D875">
        <f t="shared" si="42"/>
        <v>-7.0400620201739497E-2</v>
      </c>
      <c r="E875">
        <f t="shared" si="44"/>
        <v>875</v>
      </c>
      <c r="F875" s="3">
        <v>499547</v>
      </c>
      <c r="G875">
        <f t="shared" si="43"/>
        <v>-1.3589911110389452</v>
      </c>
    </row>
    <row r="876" spans="1:7">
      <c r="A876" s="3">
        <v>425000</v>
      </c>
      <c r="D876">
        <f t="shared" si="42"/>
        <v>-6.904458753073156E-2</v>
      </c>
      <c r="E876">
        <f t="shared" si="44"/>
        <v>876</v>
      </c>
      <c r="F876" s="3">
        <v>499730</v>
      </c>
      <c r="G876">
        <f t="shared" si="43"/>
        <v>-1.3602659020837431</v>
      </c>
    </row>
    <row r="877" spans="1:7">
      <c r="A877" s="3">
        <v>2722939</v>
      </c>
      <c r="D877">
        <f t="shared" si="42"/>
        <v>-6.7688681808782653E-2</v>
      </c>
      <c r="E877">
        <f t="shared" si="44"/>
        <v>877</v>
      </c>
      <c r="F877" s="3">
        <v>499783</v>
      </c>
      <c r="G877">
        <f t="shared" si="43"/>
        <v>-1.3617781907474145</v>
      </c>
    </row>
    <row r="878" spans="1:7">
      <c r="A878" s="3">
        <v>950000</v>
      </c>
      <c r="D878">
        <f t="shared" si="42"/>
        <v>-6.6332900519780469E-2</v>
      </c>
      <c r="E878">
        <f t="shared" si="44"/>
        <v>878</v>
      </c>
      <c r="F878" s="3">
        <v>499800</v>
      </c>
      <c r="G878">
        <f t="shared" si="43"/>
        <v>-1.3632580511688495</v>
      </c>
    </row>
    <row r="879" spans="1:7">
      <c r="A879" s="3">
        <v>2423679</v>
      </c>
      <c r="D879">
        <f t="shared" si="42"/>
        <v>-6.497724114922028E-2</v>
      </c>
      <c r="E879">
        <f t="shared" si="44"/>
        <v>879</v>
      </c>
      <c r="F879" s="3">
        <v>499951</v>
      </c>
      <c r="G879">
        <f t="shared" si="43"/>
        <v>-1.3646405472023952</v>
      </c>
    </row>
    <row r="880" spans="1:7">
      <c r="A880" s="3">
        <v>27727</v>
      </c>
      <c r="D880">
        <f t="shared" si="42"/>
        <v>-6.3621701184171847E-2</v>
      </c>
      <c r="E880">
        <f t="shared" si="44"/>
        <v>880</v>
      </c>
      <c r="F880" s="3">
        <v>499962</v>
      </c>
      <c r="G880">
        <f t="shared" si="43"/>
        <v>-1.365882670126207</v>
      </c>
    </row>
    <row r="881" spans="1:7">
      <c r="A881" s="3">
        <v>6000000</v>
      </c>
      <c r="D881">
        <f t="shared" si="42"/>
        <v>-6.2266278113246316E-2</v>
      </c>
      <c r="E881">
        <f t="shared" si="44"/>
        <v>881</v>
      </c>
      <c r="F881" s="3">
        <v>499989</v>
      </c>
      <c r="G881">
        <f t="shared" si="43"/>
        <v>-1.367165052359526</v>
      </c>
    </row>
    <row r="882" spans="1:7">
      <c r="A882" s="3">
        <v>140000</v>
      </c>
      <c r="D882">
        <f t="shared" si="42"/>
        <v>-6.0910969426563891E-2</v>
      </c>
      <c r="E882">
        <f t="shared" si="44"/>
        <v>882</v>
      </c>
      <c r="F882" s="3">
        <v>499996</v>
      </c>
      <c r="G882">
        <f t="shared" si="43"/>
        <v>-1.3686558220598819</v>
      </c>
    </row>
    <row r="883" spans="1:7">
      <c r="A883" s="3">
        <v>110000</v>
      </c>
      <c r="D883">
        <f t="shared" si="42"/>
        <v>-5.955577261572019E-2</v>
      </c>
      <c r="E883">
        <f t="shared" si="44"/>
        <v>883</v>
      </c>
      <c r="F883" s="3">
        <v>499997</v>
      </c>
      <c r="G883">
        <f t="shared" si="43"/>
        <v>-1.3701041619351295</v>
      </c>
    </row>
    <row r="884" spans="1:7">
      <c r="A884" s="3">
        <v>1000000</v>
      </c>
      <c r="D884">
        <f t="shared" si="42"/>
        <v>-5.820068517375384E-2</v>
      </c>
      <c r="E884">
        <f t="shared" si="44"/>
        <v>884</v>
      </c>
      <c r="F884" s="3">
        <v>500000</v>
      </c>
      <c r="G884">
        <f t="shared" si="43"/>
        <v>-1.3716561240734282</v>
      </c>
    </row>
    <row r="885" spans="1:7">
      <c r="A885" s="3">
        <v>517670</v>
      </c>
      <c r="D885">
        <f t="shared" si="42"/>
        <v>-5.6845704595113726E-2</v>
      </c>
      <c r="E885">
        <f t="shared" si="44"/>
        <v>885</v>
      </c>
      <c r="F885" s="3">
        <v>500000</v>
      </c>
      <c r="G885">
        <f t="shared" si="43"/>
        <v>-1.3732086493977897</v>
      </c>
    </row>
    <row r="886" spans="1:7">
      <c r="A886" s="3">
        <v>7000000</v>
      </c>
      <c r="D886">
        <f t="shared" si="42"/>
        <v>-5.549082837562623E-2</v>
      </c>
      <c r="E886">
        <f t="shared" si="44"/>
        <v>886</v>
      </c>
      <c r="F886" s="3">
        <v>500000</v>
      </c>
      <c r="G886">
        <f t="shared" si="43"/>
        <v>-1.3747611747221513</v>
      </c>
    </row>
    <row r="887" spans="1:7">
      <c r="A887" s="3">
        <v>1001363</v>
      </c>
      <c r="D887">
        <f t="shared" si="42"/>
        <v>-5.413605401246252E-2</v>
      </c>
      <c r="E887">
        <f t="shared" si="44"/>
        <v>887</v>
      </c>
      <c r="F887" s="3">
        <v>500000</v>
      </c>
      <c r="G887">
        <f t="shared" si="43"/>
        <v>-1.3762503847241792</v>
      </c>
    </row>
    <row r="888" spans="1:7">
      <c r="A888" s="3">
        <v>9961842</v>
      </c>
      <c r="D888">
        <f t="shared" si="42"/>
        <v>-5.2781379004105983E-2</v>
      </c>
      <c r="E888">
        <f t="shared" si="44"/>
        <v>888</v>
      </c>
      <c r="F888" s="3">
        <v>500000</v>
      </c>
      <c r="G888">
        <f t="shared" si="43"/>
        <v>-1.3774773144959338</v>
      </c>
    </row>
    <row r="889" spans="1:7">
      <c r="A889" s="3">
        <v>10000</v>
      </c>
      <c r="D889">
        <f t="shared" si="42"/>
        <v>-5.1426800850319476E-2</v>
      </c>
      <c r="E889">
        <f t="shared" si="44"/>
        <v>889</v>
      </c>
      <c r="F889" s="3">
        <v>500000</v>
      </c>
      <c r="G889">
        <f t="shared" si="43"/>
        <v>-1.3781779775195211</v>
      </c>
    </row>
    <row r="890" spans="1:7">
      <c r="A890" s="3">
        <v>50000</v>
      </c>
      <c r="D890">
        <f t="shared" si="42"/>
        <v>-5.0072317052113353E-2</v>
      </c>
      <c r="E890">
        <f t="shared" si="44"/>
        <v>890</v>
      </c>
      <c r="F890" s="3">
        <v>500000</v>
      </c>
      <c r="G890">
        <f t="shared" si="43"/>
        <v>-1.3796464580016814</v>
      </c>
    </row>
    <row r="891" spans="1:7">
      <c r="A891" s="3">
        <v>1000000</v>
      </c>
      <c r="D891">
        <f t="shared" si="42"/>
        <v>-4.8717925111712176E-2</v>
      </c>
      <c r="E891">
        <f t="shared" si="44"/>
        <v>891</v>
      </c>
      <c r="F891" s="3">
        <v>500000</v>
      </c>
      <c r="G891">
        <f t="shared" si="43"/>
        <v>-1.3811519035424356</v>
      </c>
    </row>
    <row r="892" spans="1:7">
      <c r="A892" s="3">
        <v>250000</v>
      </c>
      <c r="D892">
        <f t="shared" si="42"/>
        <v>-4.7363622532522701E-2</v>
      </c>
      <c r="E892">
        <f t="shared" si="44"/>
        <v>892</v>
      </c>
      <c r="F892" s="3">
        <v>500000</v>
      </c>
      <c r="G892">
        <f t="shared" si="43"/>
        <v>-1.3817290984255666</v>
      </c>
    </row>
    <row r="893" spans="1:7">
      <c r="A893" s="3">
        <v>100000</v>
      </c>
      <c r="D893">
        <f t="shared" si="42"/>
        <v>-4.600940681910147E-2</v>
      </c>
      <c r="E893">
        <f t="shared" si="44"/>
        <v>893</v>
      </c>
      <c r="F893" s="3">
        <v>500000</v>
      </c>
      <c r="G893">
        <f t="shared" si="43"/>
        <v>-1.3827606402320385</v>
      </c>
    </row>
    <row r="894" spans="1:7">
      <c r="A894" s="3">
        <v>23239450</v>
      </c>
      <c r="D894">
        <f t="shared" si="42"/>
        <v>-4.465527547712235E-2</v>
      </c>
      <c r="E894">
        <f t="shared" si="44"/>
        <v>894</v>
      </c>
      <c r="F894" s="3">
        <v>500000</v>
      </c>
      <c r="G894">
        <f t="shared" si="43"/>
        <v>-1.3840662361395208</v>
      </c>
    </row>
    <row r="895" spans="1:7">
      <c r="A895" s="3">
        <v>398534</v>
      </c>
      <c r="D895">
        <f t="shared" si="42"/>
        <v>-4.3301226013344178E-2</v>
      </c>
      <c r="E895">
        <f t="shared" si="44"/>
        <v>895</v>
      </c>
      <c r="F895" s="3">
        <v>500000</v>
      </c>
      <c r="G895">
        <f t="shared" si="43"/>
        <v>-1.385048711192695</v>
      </c>
    </row>
    <row r="896" spans="1:7">
      <c r="A896" s="3">
        <v>1470457</v>
      </c>
      <c r="D896">
        <f t="shared" si="42"/>
        <v>-4.1947255935578548E-2</v>
      </c>
      <c r="E896">
        <f t="shared" si="44"/>
        <v>896</v>
      </c>
      <c r="F896" s="3">
        <v>500000</v>
      </c>
      <c r="G896">
        <f t="shared" si="43"/>
        <v>-1.3862752416695681</v>
      </c>
    </row>
    <row r="897" spans="1:7">
      <c r="A897" s="3">
        <v>250000</v>
      </c>
      <c r="D897">
        <f t="shared" ref="D897:D960" si="45">NORMSINV((E897-0.5)/C$12)</f>
        <v>-4.0593362752657451E-2</v>
      </c>
      <c r="E897">
        <f t="shared" si="44"/>
        <v>897</v>
      </c>
      <c r="F897" s="3">
        <v>500000</v>
      </c>
      <c r="G897">
        <f t="shared" ref="G897:G960" si="46">IF(ISERROR((2*E897 -1)/C$12*(LN(NORMDIST(F897,C$6,C$8,TRUE))+LN(1-NORMDIST(INDEX(F:F,C$12-E897+1,,1),C$6,C$8,TRUE)))),"",(2*E897 -1)/C$12*(LN(NORMDIST(F897,C$6,C$8,TRUE))+LN(1-NORMDIST(INDEX(F:F,C$12-E897+1,,1),C$6,C$8,TRUE))))</f>
        <v>-1.3877996183233339</v>
      </c>
    </row>
    <row r="898" spans="1:7">
      <c r="A898" s="3">
        <v>91300</v>
      </c>
      <c r="D898">
        <f t="shared" si="45"/>
        <v>-3.9239543974400944E-2</v>
      </c>
      <c r="E898">
        <f t="shared" ref="E898:E961" si="47">E897+1</f>
        <v>898</v>
      </c>
      <c r="F898" s="3">
        <v>500000</v>
      </c>
      <c r="G898">
        <f t="shared" si="46"/>
        <v>-1.3893264371631846</v>
      </c>
    </row>
    <row r="899" spans="1:7">
      <c r="A899" s="3">
        <v>576191</v>
      </c>
      <c r="D899">
        <f t="shared" si="45"/>
        <v>-3.7885797111585504E-2</v>
      </c>
      <c r="E899">
        <f t="shared" si="47"/>
        <v>899</v>
      </c>
      <c r="F899" s="3">
        <v>500000</v>
      </c>
      <c r="G899">
        <f t="shared" si="46"/>
        <v>-1.3905464120057003</v>
      </c>
    </row>
    <row r="900" spans="1:7">
      <c r="A900" s="3">
        <v>597077</v>
      </c>
      <c r="D900">
        <f t="shared" si="45"/>
        <v>-3.6532119675911023E-2</v>
      </c>
      <c r="E900">
        <f t="shared" si="47"/>
        <v>900</v>
      </c>
      <c r="F900" s="3">
        <v>500000</v>
      </c>
      <c r="G900">
        <f t="shared" si="46"/>
        <v>-1.3919538894024264</v>
      </c>
    </row>
    <row r="901" spans="1:7">
      <c r="A901" s="3">
        <v>978105</v>
      </c>
      <c r="D901">
        <f t="shared" si="45"/>
        <v>-3.5178509179969224E-2</v>
      </c>
      <c r="E901">
        <f t="shared" si="47"/>
        <v>901</v>
      </c>
      <c r="F901" s="3">
        <v>500000</v>
      </c>
      <c r="G901">
        <f t="shared" si="46"/>
        <v>-1.3934349714452512</v>
      </c>
    </row>
    <row r="902" spans="1:7">
      <c r="A902" s="3">
        <v>2597280</v>
      </c>
      <c r="D902">
        <f t="shared" si="45"/>
        <v>-3.3824963137211429E-2</v>
      </c>
      <c r="E902">
        <f t="shared" si="47"/>
        <v>902</v>
      </c>
      <c r="F902" s="3">
        <v>500000</v>
      </c>
      <c r="G902">
        <f t="shared" si="46"/>
        <v>-1.3947496019160524</v>
      </c>
    </row>
    <row r="903" spans="1:7">
      <c r="A903" s="3">
        <v>2237530</v>
      </c>
      <c r="D903">
        <f t="shared" si="45"/>
        <v>-3.2471479061916435E-2</v>
      </c>
      <c r="E903">
        <f t="shared" si="47"/>
        <v>903</v>
      </c>
      <c r="F903" s="3">
        <v>500000</v>
      </c>
      <c r="G903">
        <f t="shared" si="46"/>
        <v>-1.3956888610435187</v>
      </c>
    </row>
    <row r="904" spans="1:7">
      <c r="A904" s="3">
        <v>250000</v>
      </c>
      <c r="D904">
        <f t="shared" si="45"/>
        <v>-3.1118054469158527E-2</v>
      </c>
      <c r="E904">
        <f t="shared" si="47"/>
        <v>904</v>
      </c>
      <c r="F904" s="3">
        <v>500000</v>
      </c>
      <c r="G904">
        <f t="shared" si="46"/>
        <v>-1.3971136837934395</v>
      </c>
    </row>
    <row r="905" spans="1:7">
      <c r="A905" s="3">
        <v>643881</v>
      </c>
      <c r="D905">
        <f t="shared" si="45"/>
        <v>-2.9764686874775393E-2</v>
      </c>
      <c r="E905">
        <f t="shared" si="47"/>
        <v>905</v>
      </c>
      <c r="F905" s="3">
        <v>500000</v>
      </c>
      <c r="G905">
        <f t="shared" si="46"/>
        <v>-1.3986558803682267</v>
      </c>
    </row>
    <row r="906" spans="1:7">
      <c r="A906" s="3">
        <v>432898</v>
      </c>
      <c r="D906">
        <f t="shared" si="45"/>
        <v>-2.8411373795336026E-2</v>
      </c>
      <c r="E906">
        <f t="shared" si="47"/>
        <v>906</v>
      </c>
      <c r="F906" s="3">
        <v>500000</v>
      </c>
      <c r="G906">
        <f t="shared" si="46"/>
        <v>-1.3997102484243786</v>
      </c>
    </row>
    <row r="907" spans="1:7">
      <c r="A907" s="3">
        <v>50000</v>
      </c>
      <c r="D907">
        <f t="shared" si="45"/>
        <v>-2.7058112748109292E-2</v>
      </c>
      <c r="E907">
        <f t="shared" si="47"/>
        <v>907</v>
      </c>
      <c r="F907" s="3">
        <v>500000</v>
      </c>
      <c r="G907">
        <f t="shared" si="46"/>
        <v>-1.4012441042022068</v>
      </c>
    </row>
    <row r="908" spans="1:7">
      <c r="A908" s="3">
        <v>215000</v>
      </c>
      <c r="D908">
        <f t="shared" si="45"/>
        <v>-2.5704901251031136E-2</v>
      </c>
      <c r="E908">
        <f t="shared" si="47"/>
        <v>908</v>
      </c>
      <c r="F908" s="3">
        <v>500000</v>
      </c>
      <c r="G908">
        <f t="shared" si="46"/>
        <v>-1.4027170839624847</v>
      </c>
    </row>
    <row r="909" spans="1:7">
      <c r="A909" s="3">
        <v>51700</v>
      </c>
      <c r="D909">
        <f t="shared" si="45"/>
        <v>-2.4351736822673203E-2</v>
      </c>
      <c r="E909">
        <f t="shared" si="47"/>
        <v>909</v>
      </c>
      <c r="F909" s="3">
        <v>500000</v>
      </c>
      <c r="G909">
        <f t="shared" si="46"/>
        <v>-1.4042170935340397</v>
      </c>
    </row>
    <row r="910" spans="1:7">
      <c r="A910" s="3">
        <v>1000330</v>
      </c>
      <c r="D910">
        <f t="shared" si="45"/>
        <v>-2.2998616982210819E-2</v>
      </c>
      <c r="E910">
        <f t="shared" si="47"/>
        <v>910</v>
      </c>
      <c r="F910" s="3">
        <v>500000</v>
      </c>
      <c r="G910">
        <f t="shared" si="46"/>
        <v>-1.4057474928548404</v>
      </c>
    </row>
    <row r="911" spans="1:7">
      <c r="A911" s="3">
        <v>300000</v>
      </c>
      <c r="D911">
        <f t="shared" si="45"/>
        <v>-2.1645539249391079E-2</v>
      </c>
      <c r="E911">
        <f t="shared" si="47"/>
        <v>911</v>
      </c>
      <c r="F911" s="3">
        <v>500000</v>
      </c>
      <c r="G911">
        <f t="shared" si="46"/>
        <v>-1.4072634815673681</v>
      </c>
    </row>
    <row r="912" spans="1:7">
      <c r="A912" s="3">
        <v>500000</v>
      </c>
      <c r="D912">
        <f t="shared" si="45"/>
        <v>-2.0292501144500971E-2</v>
      </c>
      <c r="E912">
        <f t="shared" si="47"/>
        <v>912</v>
      </c>
      <c r="F912" s="3">
        <v>500000</v>
      </c>
      <c r="G912">
        <f t="shared" si="46"/>
        <v>-1.4088012479636147</v>
      </c>
    </row>
    <row r="913" spans="1:7">
      <c r="A913" s="3">
        <v>221755</v>
      </c>
      <c r="D913">
        <f t="shared" si="45"/>
        <v>-1.8939500188335543E-2</v>
      </c>
      <c r="E913">
        <f t="shared" si="47"/>
        <v>913</v>
      </c>
      <c r="F913" s="3">
        <v>500000</v>
      </c>
      <c r="G913">
        <f t="shared" si="46"/>
        <v>-1.4103310347107494</v>
      </c>
    </row>
    <row r="914" spans="1:7">
      <c r="A914" s="3">
        <v>4001263</v>
      </c>
      <c r="D914">
        <f t="shared" si="45"/>
        <v>-1.7586533902166069E-2</v>
      </c>
      <c r="E914">
        <f t="shared" si="47"/>
        <v>914</v>
      </c>
      <c r="F914" s="3">
        <v>500000</v>
      </c>
      <c r="G914">
        <f t="shared" si="46"/>
        <v>-1.4118766029679668</v>
      </c>
    </row>
    <row r="915" spans="1:7">
      <c r="A915" s="3">
        <v>1000000</v>
      </c>
      <c r="D915">
        <f t="shared" si="45"/>
        <v>-1.6233599807708065E-2</v>
      </c>
      <c r="E915">
        <f t="shared" si="47"/>
        <v>915</v>
      </c>
      <c r="F915" s="3">
        <v>500000</v>
      </c>
      <c r="G915">
        <f t="shared" si="46"/>
        <v>-1.413422171225184</v>
      </c>
    </row>
    <row r="916" spans="1:7">
      <c r="A916" s="3">
        <v>1118424</v>
      </c>
      <c r="D916">
        <f t="shared" si="45"/>
        <v>-1.4880695427090066E-2</v>
      </c>
      <c r="E916">
        <f t="shared" si="47"/>
        <v>916</v>
      </c>
      <c r="F916" s="3">
        <v>500000</v>
      </c>
      <c r="G916">
        <f t="shared" si="46"/>
        <v>-1.4149677394824014</v>
      </c>
    </row>
    <row r="917" spans="1:7">
      <c r="A917" s="3">
        <v>231382</v>
      </c>
      <c r="D917">
        <f t="shared" si="45"/>
        <v>-1.3527818282820996E-2</v>
      </c>
      <c r="E917">
        <f t="shared" si="47"/>
        <v>917</v>
      </c>
      <c r="F917" s="3">
        <v>500000</v>
      </c>
      <c r="G917">
        <f t="shared" si="46"/>
        <v>-1.4165133077396186</v>
      </c>
    </row>
    <row r="918" spans="1:7">
      <c r="A918" s="3">
        <v>498724</v>
      </c>
      <c r="D918">
        <f t="shared" si="45"/>
        <v>-1.2174965897758934E-2</v>
      </c>
      <c r="E918">
        <f t="shared" si="47"/>
        <v>918</v>
      </c>
      <c r="F918" s="3">
        <v>500000</v>
      </c>
      <c r="G918">
        <f t="shared" si="46"/>
        <v>-1.4180588759968358</v>
      </c>
    </row>
    <row r="919" spans="1:7">
      <c r="A919" s="3">
        <v>4000000</v>
      </c>
      <c r="D919">
        <f t="shared" si="45"/>
        <v>-1.0822135795079233E-2</v>
      </c>
      <c r="E919">
        <f t="shared" si="47"/>
        <v>919</v>
      </c>
      <c r="F919" s="3">
        <v>500000</v>
      </c>
      <c r="G919">
        <f t="shared" si="46"/>
        <v>-1.419604444254053</v>
      </c>
    </row>
    <row r="920" spans="1:7">
      <c r="A920" s="3">
        <v>325000</v>
      </c>
      <c r="D920">
        <f t="shared" si="45"/>
        <v>-9.469325498242729E-3</v>
      </c>
      <c r="E920">
        <f t="shared" si="47"/>
        <v>920</v>
      </c>
      <c r="F920" s="3">
        <v>500000</v>
      </c>
      <c r="G920">
        <f t="shared" si="46"/>
        <v>-1.4211500125112704</v>
      </c>
    </row>
    <row r="921" spans="1:7">
      <c r="A921" s="3">
        <v>3774912</v>
      </c>
      <c r="D921">
        <f t="shared" si="45"/>
        <v>-8.1165325309640289E-3</v>
      </c>
      <c r="E921">
        <f t="shared" si="47"/>
        <v>921</v>
      </c>
      <c r="F921" s="3">
        <v>500000</v>
      </c>
      <c r="G921">
        <f t="shared" si="46"/>
        <v>-1.4226955807684876</v>
      </c>
    </row>
    <row r="922" spans="1:7">
      <c r="A922" s="3">
        <v>6929430</v>
      </c>
      <c r="D922">
        <f t="shared" si="45"/>
        <v>-6.7637544171797511E-3</v>
      </c>
      <c r="E922">
        <f t="shared" si="47"/>
        <v>922</v>
      </c>
      <c r="F922" s="3">
        <v>500000</v>
      </c>
      <c r="G922">
        <f t="shared" si="46"/>
        <v>-1.4242411490257048</v>
      </c>
    </row>
    <row r="923" spans="1:7">
      <c r="A923" s="3">
        <v>4114700</v>
      </c>
      <c r="D923">
        <f t="shared" si="45"/>
        <v>-5.4109886810166635E-3</v>
      </c>
      <c r="E923">
        <f t="shared" si="47"/>
        <v>923</v>
      </c>
      <c r="F923" s="3">
        <v>500000</v>
      </c>
      <c r="G923">
        <f t="shared" si="46"/>
        <v>-1.4257867172829222</v>
      </c>
    </row>
    <row r="924" spans="1:7">
      <c r="A924" s="3">
        <v>792216</v>
      </c>
      <c r="D924">
        <f t="shared" si="45"/>
        <v>-4.0582328467605204E-3</v>
      </c>
      <c r="E924">
        <f t="shared" si="47"/>
        <v>924</v>
      </c>
      <c r="F924" s="3">
        <v>500000</v>
      </c>
      <c r="G924">
        <f t="shared" si="46"/>
        <v>-1.4273322855401394</v>
      </c>
    </row>
    <row r="925" spans="1:7">
      <c r="A925" s="3">
        <v>1221800</v>
      </c>
      <c r="D925">
        <f t="shared" si="45"/>
        <v>-2.7054844388234951E-3</v>
      </c>
      <c r="E925">
        <f t="shared" si="47"/>
        <v>925</v>
      </c>
      <c r="F925" s="3">
        <v>500000</v>
      </c>
      <c r="G925">
        <f t="shared" si="46"/>
        <v>-1.4288778537973568</v>
      </c>
    </row>
    <row r="926" spans="1:7">
      <c r="A926" s="3">
        <v>7750417</v>
      </c>
      <c r="D926">
        <f t="shared" si="45"/>
        <v>-1.3527409817130334E-3</v>
      </c>
      <c r="E926">
        <f t="shared" si="47"/>
        <v>926</v>
      </c>
      <c r="F926" s="3">
        <v>500000</v>
      </c>
      <c r="G926">
        <f t="shared" si="46"/>
        <v>-1.430423422054574</v>
      </c>
    </row>
    <row r="927" spans="1:7">
      <c r="A927" s="3">
        <v>1053150</v>
      </c>
      <c r="D927">
        <f t="shared" si="45"/>
        <v>0</v>
      </c>
      <c r="E927">
        <f t="shared" si="47"/>
        <v>927</v>
      </c>
      <c r="F927" s="3">
        <v>500000</v>
      </c>
      <c r="G927">
        <f t="shared" si="46"/>
        <v>-1.4319689903117911</v>
      </c>
    </row>
    <row r="928" spans="1:7">
      <c r="A928" s="3">
        <v>2000000</v>
      </c>
      <c r="D928">
        <f t="shared" si="45"/>
        <v>1.3527409817131726E-3</v>
      </c>
      <c r="E928">
        <f t="shared" si="47"/>
        <v>928</v>
      </c>
      <c r="F928" s="3">
        <v>500000</v>
      </c>
      <c r="G928">
        <f t="shared" si="46"/>
        <v>-1.4335145585690086</v>
      </c>
    </row>
    <row r="929" spans="1:7">
      <c r="A929" s="3">
        <v>15461</v>
      </c>
      <c r="D929">
        <f t="shared" si="45"/>
        <v>2.7054844388234951E-3</v>
      </c>
      <c r="E929">
        <f t="shared" si="47"/>
        <v>929</v>
      </c>
      <c r="F929" s="3">
        <v>500000</v>
      </c>
      <c r="G929">
        <f t="shared" si="46"/>
        <v>-1.4350601268262255</v>
      </c>
    </row>
    <row r="930" spans="1:7">
      <c r="A930" s="3">
        <v>2901632</v>
      </c>
      <c r="D930">
        <f t="shared" si="45"/>
        <v>4.0582328467606591E-3</v>
      </c>
      <c r="E930">
        <f t="shared" si="47"/>
        <v>930</v>
      </c>
      <c r="F930" s="3">
        <v>500000</v>
      </c>
      <c r="G930">
        <f t="shared" si="46"/>
        <v>-1.4366056950834429</v>
      </c>
    </row>
    <row r="931" spans="1:7">
      <c r="A931" s="3">
        <v>500000</v>
      </c>
      <c r="D931">
        <f t="shared" si="45"/>
        <v>5.4109886810166635E-3</v>
      </c>
      <c r="E931">
        <f t="shared" si="47"/>
        <v>931</v>
      </c>
      <c r="F931" s="3">
        <v>500000</v>
      </c>
      <c r="G931">
        <f t="shared" si="46"/>
        <v>-1.4381512633406601</v>
      </c>
    </row>
    <row r="932" spans="1:7">
      <c r="A932" s="3">
        <v>7697323</v>
      </c>
      <c r="D932">
        <f t="shared" si="45"/>
        <v>6.7637544171797511E-3</v>
      </c>
      <c r="E932">
        <f t="shared" si="47"/>
        <v>932</v>
      </c>
      <c r="F932" s="3">
        <v>500000</v>
      </c>
      <c r="G932">
        <f t="shared" si="46"/>
        <v>-1.4396968315978775</v>
      </c>
    </row>
    <row r="933" spans="1:7">
      <c r="A933" s="3">
        <v>3498875</v>
      </c>
      <c r="D933">
        <f t="shared" si="45"/>
        <v>8.1165325309638901E-3</v>
      </c>
      <c r="E933">
        <f t="shared" si="47"/>
        <v>933</v>
      </c>
      <c r="F933" s="3">
        <v>500000</v>
      </c>
      <c r="G933">
        <f t="shared" si="46"/>
        <v>-1.4412423998550945</v>
      </c>
    </row>
    <row r="934" spans="1:7">
      <c r="A934" s="3">
        <v>30000</v>
      </c>
      <c r="D934">
        <f t="shared" si="45"/>
        <v>9.469325498242729E-3</v>
      </c>
      <c r="E934">
        <f t="shared" si="47"/>
        <v>934</v>
      </c>
      <c r="F934" s="3">
        <v>500000</v>
      </c>
      <c r="G934">
        <f t="shared" si="46"/>
        <v>-1.4427879681123119</v>
      </c>
    </row>
    <row r="935" spans="1:7">
      <c r="A935" s="3">
        <v>437807</v>
      </c>
      <c r="D935">
        <f t="shared" si="45"/>
        <v>1.0822135795079095E-2</v>
      </c>
      <c r="E935">
        <f t="shared" si="47"/>
        <v>935</v>
      </c>
      <c r="F935" s="3">
        <v>500000</v>
      </c>
      <c r="G935">
        <f t="shared" si="46"/>
        <v>-1.4443335363695291</v>
      </c>
    </row>
    <row r="936" spans="1:7">
      <c r="A936" s="3">
        <v>1465000</v>
      </c>
      <c r="D936">
        <f t="shared" si="45"/>
        <v>1.2174965897758934E-2</v>
      </c>
      <c r="E936">
        <f t="shared" si="47"/>
        <v>936</v>
      </c>
      <c r="F936" s="3">
        <v>500000</v>
      </c>
      <c r="G936">
        <f t="shared" si="46"/>
        <v>-1.4458791046267465</v>
      </c>
    </row>
    <row r="937" spans="1:7">
      <c r="A937" s="3">
        <v>75000</v>
      </c>
      <c r="D937">
        <f t="shared" si="45"/>
        <v>1.3527818282821133E-2</v>
      </c>
      <c r="E937">
        <f t="shared" si="47"/>
        <v>937</v>
      </c>
      <c r="F937" s="3">
        <v>500000</v>
      </c>
      <c r="G937">
        <f t="shared" si="46"/>
        <v>-1.4474246728839639</v>
      </c>
    </row>
    <row r="938" spans="1:7">
      <c r="A938" s="3">
        <v>225000</v>
      </c>
      <c r="D938">
        <f t="shared" si="45"/>
        <v>1.4880695427090066E-2</v>
      </c>
      <c r="E938">
        <f t="shared" si="47"/>
        <v>938</v>
      </c>
      <c r="F938" s="3">
        <v>500000</v>
      </c>
      <c r="G938">
        <f t="shared" si="46"/>
        <v>-1.4489702411411809</v>
      </c>
    </row>
    <row r="939" spans="1:7">
      <c r="A939" s="3">
        <v>1200000</v>
      </c>
      <c r="D939">
        <f t="shared" si="45"/>
        <v>1.6233599807708204E-2</v>
      </c>
      <c r="E939">
        <f t="shared" si="47"/>
        <v>939</v>
      </c>
      <c r="F939" s="3">
        <v>500000</v>
      </c>
      <c r="G939">
        <f t="shared" si="46"/>
        <v>-1.4505158093983983</v>
      </c>
    </row>
    <row r="940" spans="1:7">
      <c r="A940" s="3">
        <v>2999960</v>
      </c>
      <c r="D940">
        <f t="shared" si="45"/>
        <v>1.7586533902165927E-2</v>
      </c>
      <c r="E940">
        <f t="shared" si="47"/>
        <v>940</v>
      </c>
      <c r="F940" s="3">
        <v>500000</v>
      </c>
      <c r="G940">
        <f t="shared" si="46"/>
        <v>-1.4520613776556155</v>
      </c>
    </row>
    <row r="941" spans="1:7">
      <c r="A941" s="3">
        <v>4989262</v>
      </c>
      <c r="D941">
        <f t="shared" si="45"/>
        <v>1.8939500188335543E-2</v>
      </c>
      <c r="E941">
        <f t="shared" si="47"/>
        <v>941</v>
      </c>
      <c r="F941" s="3">
        <v>500000</v>
      </c>
      <c r="G941">
        <f t="shared" si="46"/>
        <v>-1.4536069459128329</v>
      </c>
    </row>
    <row r="942" spans="1:7">
      <c r="A942" s="3">
        <v>300000</v>
      </c>
      <c r="D942">
        <f t="shared" si="45"/>
        <v>2.0292501144500829E-2</v>
      </c>
      <c r="E942">
        <f t="shared" si="47"/>
        <v>942</v>
      </c>
      <c r="F942" s="3">
        <v>500125</v>
      </c>
      <c r="G942">
        <f t="shared" si="46"/>
        <v>-1.455127479475699</v>
      </c>
    </row>
    <row r="943" spans="1:7">
      <c r="A943" s="3">
        <v>309554</v>
      </c>
      <c r="D943">
        <f t="shared" si="45"/>
        <v>2.1645539249391079E-2</v>
      </c>
      <c r="E943">
        <f t="shared" si="47"/>
        <v>943</v>
      </c>
      <c r="F943" s="3">
        <v>500187</v>
      </c>
      <c r="G943">
        <f t="shared" si="46"/>
        <v>-1.4566605909117099</v>
      </c>
    </row>
    <row r="944" spans="1:7">
      <c r="A944" s="3">
        <v>2046674</v>
      </c>
      <c r="D944">
        <f t="shared" si="45"/>
        <v>2.299861698221068E-2</v>
      </c>
      <c r="E944">
        <f t="shared" si="47"/>
        <v>944</v>
      </c>
      <c r="F944" s="3">
        <v>500422</v>
      </c>
      <c r="G944">
        <f t="shared" si="46"/>
        <v>-1.4581589558173471</v>
      </c>
    </row>
    <row r="945" spans="1:7">
      <c r="A945" s="3">
        <v>2899727</v>
      </c>
      <c r="D945">
        <f t="shared" si="45"/>
        <v>2.4351736822673203E-2</v>
      </c>
      <c r="E945">
        <f t="shared" si="47"/>
        <v>945</v>
      </c>
      <c r="F945" s="3">
        <v>500543</v>
      </c>
      <c r="G945">
        <f t="shared" si="46"/>
        <v>-1.4596801249655149</v>
      </c>
    </row>
    <row r="946" spans="1:7">
      <c r="A946" s="3">
        <v>1600000</v>
      </c>
      <c r="D946">
        <f t="shared" si="45"/>
        <v>2.5704901251031271E-2</v>
      </c>
      <c r="E946">
        <f t="shared" si="47"/>
        <v>946</v>
      </c>
      <c r="F946" s="3">
        <v>500906</v>
      </c>
      <c r="G946">
        <f t="shared" si="46"/>
        <v>-1.4611525750037371</v>
      </c>
    </row>
    <row r="947" spans="1:7">
      <c r="A947" s="3">
        <v>2605527</v>
      </c>
      <c r="D947">
        <f t="shared" si="45"/>
        <v>2.7058112748109292E-2</v>
      </c>
      <c r="E947">
        <f t="shared" si="47"/>
        <v>947</v>
      </c>
      <c r="F947" s="3">
        <v>501485</v>
      </c>
      <c r="G947">
        <f t="shared" si="46"/>
        <v>-1.462581392894905</v>
      </c>
    </row>
    <row r="948" spans="1:7">
      <c r="A948" s="3">
        <v>2025892</v>
      </c>
      <c r="D948">
        <f t="shared" si="45"/>
        <v>2.8411373795336165E-2</v>
      </c>
      <c r="E948">
        <f t="shared" si="47"/>
        <v>948</v>
      </c>
      <c r="F948" s="3">
        <v>501580</v>
      </c>
      <c r="G948">
        <f t="shared" si="46"/>
        <v>-1.4641075016958534</v>
      </c>
    </row>
    <row r="949" spans="1:7">
      <c r="A949" s="3">
        <v>500000</v>
      </c>
      <c r="D949">
        <f t="shared" si="45"/>
        <v>2.9764686874775258E-2</v>
      </c>
      <c r="E949">
        <f t="shared" si="47"/>
        <v>949</v>
      </c>
      <c r="F949" s="3">
        <v>505500</v>
      </c>
      <c r="G949">
        <f t="shared" si="46"/>
        <v>-1.4648622019733624</v>
      </c>
    </row>
    <row r="950" spans="1:7">
      <c r="A950" s="3">
        <v>3179363</v>
      </c>
      <c r="D950">
        <f t="shared" si="45"/>
        <v>3.1118054469158527E-2</v>
      </c>
      <c r="E950">
        <f t="shared" si="47"/>
        <v>950</v>
      </c>
      <c r="F950" s="3">
        <v>505533</v>
      </c>
      <c r="G950">
        <f t="shared" si="46"/>
        <v>-1.4663999405889496</v>
      </c>
    </row>
    <row r="951" spans="1:7">
      <c r="A951" s="3">
        <v>496776</v>
      </c>
      <c r="D951">
        <f t="shared" si="45"/>
        <v>3.2471479061916296E-2</v>
      </c>
      <c r="E951">
        <f t="shared" si="47"/>
        <v>951</v>
      </c>
      <c r="F951" s="3">
        <v>506504</v>
      </c>
      <c r="G951">
        <f t="shared" si="46"/>
        <v>-1.4677481709809932</v>
      </c>
    </row>
    <row r="952" spans="1:7">
      <c r="A952" s="3">
        <v>1612877</v>
      </c>
      <c r="D952">
        <f t="shared" si="45"/>
        <v>3.3824963137211429E-2</v>
      </c>
      <c r="E952">
        <f t="shared" si="47"/>
        <v>952</v>
      </c>
      <c r="F952" s="3">
        <v>511359</v>
      </c>
      <c r="G952">
        <f t="shared" si="46"/>
        <v>-1.468310926868468</v>
      </c>
    </row>
    <row r="953" spans="1:7">
      <c r="A953" s="3">
        <v>550000</v>
      </c>
      <c r="D953">
        <f t="shared" si="45"/>
        <v>3.5178509179969369E-2</v>
      </c>
      <c r="E953">
        <f t="shared" si="47"/>
        <v>953</v>
      </c>
      <c r="F953" s="3">
        <v>513219</v>
      </c>
      <c r="G953">
        <f t="shared" si="46"/>
        <v>-1.4694778707678802</v>
      </c>
    </row>
    <row r="954" spans="1:7">
      <c r="A954" s="3">
        <v>328000</v>
      </c>
      <c r="D954">
        <f t="shared" si="45"/>
        <v>3.6532119675911023E-2</v>
      </c>
      <c r="E954">
        <f t="shared" si="47"/>
        <v>954</v>
      </c>
      <c r="F954" s="3">
        <v>513750</v>
      </c>
      <c r="G954">
        <f t="shared" si="46"/>
        <v>-1.4709131334405261</v>
      </c>
    </row>
    <row r="955" spans="1:7">
      <c r="A955" s="3">
        <v>490021</v>
      </c>
      <c r="D955">
        <f t="shared" si="45"/>
        <v>3.7885797111585642E-2</v>
      </c>
      <c r="E955">
        <f t="shared" si="47"/>
        <v>955</v>
      </c>
      <c r="F955" s="3">
        <v>514872</v>
      </c>
      <c r="G955">
        <f t="shared" si="46"/>
        <v>-1.4722284293420973</v>
      </c>
    </row>
    <row r="956" spans="1:7">
      <c r="A956" s="3">
        <v>910000</v>
      </c>
      <c r="D956">
        <f t="shared" si="45"/>
        <v>3.9239543974400944E-2</v>
      </c>
      <c r="E956">
        <f t="shared" si="47"/>
        <v>956</v>
      </c>
      <c r="F956" s="3">
        <v>517500</v>
      </c>
      <c r="G956">
        <f t="shared" si="46"/>
        <v>-1.4732379122299422</v>
      </c>
    </row>
    <row r="957" spans="1:7">
      <c r="A957" s="3">
        <v>200000</v>
      </c>
      <c r="D957">
        <f t="shared" si="45"/>
        <v>4.0593362752657451E-2</v>
      </c>
      <c r="E957">
        <f t="shared" si="47"/>
        <v>957</v>
      </c>
      <c r="F957" s="3">
        <v>517670</v>
      </c>
      <c r="G957">
        <f t="shared" si="46"/>
        <v>-1.4747452594646999</v>
      </c>
    </row>
    <row r="958" spans="1:7">
      <c r="A958" s="3">
        <v>6550516</v>
      </c>
      <c r="D958">
        <f t="shared" si="45"/>
        <v>4.1947255935578409E-2</v>
      </c>
      <c r="E958">
        <f t="shared" si="47"/>
        <v>958</v>
      </c>
      <c r="F958" s="3">
        <v>517860</v>
      </c>
      <c r="G958">
        <f t="shared" si="46"/>
        <v>-1.4762484721282527</v>
      </c>
    </row>
    <row r="959" spans="1:7">
      <c r="A959" s="3">
        <v>144917</v>
      </c>
      <c r="D959">
        <f t="shared" si="45"/>
        <v>4.3301226013344178E-2</v>
      </c>
      <c r="E959">
        <f t="shared" si="47"/>
        <v>959</v>
      </c>
      <c r="F959" s="3">
        <v>520446</v>
      </c>
      <c r="G959">
        <f t="shared" si="46"/>
        <v>-1.4772644149048411</v>
      </c>
    </row>
    <row r="960" spans="1:7">
      <c r="A960" s="3">
        <v>105000</v>
      </c>
      <c r="D960">
        <f t="shared" si="45"/>
        <v>4.4655275477122204E-2</v>
      </c>
      <c r="E960">
        <f t="shared" si="47"/>
        <v>960</v>
      </c>
      <c r="F960" s="3">
        <v>525000</v>
      </c>
      <c r="G960">
        <f t="shared" si="46"/>
        <v>-1.4778791484241858</v>
      </c>
    </row>
    <row r="961" spans="1:7">
      <c r="A961" s="3">
        <v>725000</v>
      </c>
      <c r="D961">
        <f t="shared" ref="D961:D1024" si="48">NORMSINV((E961-0.5)/C$12)</f>
        <v>4.600940681910147E-2</v>
      </c>
      <c r="E961">
        <f t="shared" si="47"/>
        <v>961</v>
      </c>
      <c r="F961" s="3">
        <v>526960</v>
      </c>
      <c r="G961">
        <f t="shared" ref="G961:G1024" si="49">IF(ISERROR((2*E961 -1)/C$12*(LN(NORMDIST(F961,C$6,C$8,TRUE))+LN(1-NORMDIST(INDEX(F:F,C$12-E961+1,,1),C$6,C$8,TRUE)))),"",(2*E961 -1)/C$12*(LN(NORMDIST(F961,C$6,C$8,TRUE))+LN(1-NORMDIST(INDEX(F:F,C$12-E961+1,,1),C$6,C$8,TRUE))))</f>
        <v>-1.4790204251513523</v>
      </c>
    </row>
    <row r="962" spans="1:7">
      <c r="A962" s="3">
        <v>4079157</v>
      </c>
      <c r="D962">
        <f t="shared" si="48"/>
        <v>4.7363622532522839E-2</v>
      </c>
      <c r="E962">
        <f t="shared" ref="E962:E1025" si="50">E961+1</f>
        <v>962</v>
      </c>
      <c r="F962" s="3">
        <v>531131</v>
      </c>
      <c r="G962">
        <f t="shared" si="49"/>
        <v>-1.4797106986523194</v>
      </c>
    </row>
    <row r="963" spans="1:7">
      <c r="A963" s="3">
        <v>450000</v>
      </c>
      <c r="D963">
        <f t="shared" si="48"/>
        <v>4.8717925111712176E-2</v>
      </c>
      <c r="E963">
        <f t="shared" si="50"/>
        <v>963</v>
      </c>
      <c r="F963" s="3">
        <v>538967</v>
      </c>
      <c r="G963">
        <f t="shared" si="49"/>
        <v>-1.4796532971114906</v>
      </c>
    </row>
    <row r="964" spans="1:7">
      <c r="A964" s="3">
        <v>750000</v>
      </c>
      <c r="D964">
        <f t="shared" si="48"/>
        <v>5.0072317052113506E-2</v>
      </c>
      <c r="E964">
        <f t="shared" si="50"/>
        <v>964</v>
      </c>
      <c r="F964" s="3">
        <v>539334</v>
      </c>
      <c r="G964">
        <f t="shared" si="49"/>
        <v>-1.4811157997626738</v>
      </c>
    </row>
    <row r="965" spans="1:7">
      <c r="A965" s="3">
        <v>300000</v>
      </c>
      <c r="D965">
        <f t="shared" si="48"/>
        <v>5.1426800850319476E-2</v>
      </c>
      <c r="E965">
        <f t="shared" si="50"/>
        <v>965</v>
      </c>
      <c r="F965" s="3">
        <v>540000</v>
      </c>
      <c r="G965">
        <f t="shared" si="49"/>
        <v>-1.4825171537950359</v>
      </c>
    </row>
    <row r="966" spans="1:7">
      <c r="A966" s="3">
        <v>150000</v>
      </c>
      <c r="D966">
        <f t="shared" si="48"/>
        <v>5.2781379004105983E-2</v>
      </c>
      <c r="E966">
        <f t="shared" si="50"/>
        <v>966</v>
      </c>
      <c r="F966" s="3">
        <v>546864</v>
      </c>
      <c r="G966">
        <f t="shared" si="49"/>
        <v>-1.4826532200450242</v>
      </c>
    </row>
    <row r="967" spans="1:7">
      <c r="A967" s="3">
        <v>588559</v>
      </c>
      <c r="D967">
        <f t="shared" si="48"/>
        <v>5.4136054012462381E-2</v>
      </c>
      <c r="E967">
        <f t="shared" si="50"/>
        <v>967</v>
      </c>
      <c r="F967" s="3">
        <v>549489</v>
      </c>
      <c r="G967">
        <f t="shared" si="49"/>
        <v>-1.4836528716456652</v>
      </c>
    </row>
    <row r="968" spans="1:7">
      <c r="A968" s="3">
        <v>4000000</v>
      </c>
      <c r="D968">
        <f t="shared" si="48"/>
        <v>5.549082837562623E-2</v>
      </c>
      <c r="E968">
        <f t="shared" si="50"/>
        <v>968</v>
      </c>
      <c r="F968" s="3">
        <v>550000</v>
      </c>
      <c r="G968">
        <f t="shared" si="49"/>
        <v>-1.4850835275652203</v>
      </c>
    </row>
    <row r="969" spans="1:7">
      <c r="A969" s="3">
        <v>6080340</v>
      </c>
      <c r="D969">
        <f t="shared" si="48"/>
        <v>5.6845704595113594E-2</v>
      </c>
      <c r="E969">
        <f t="shared" si="50"/>
        <v>969</v>
      </c>
      <c r="F969" s="3">
        <v>550000</v>
      </c>
      <c r="G969">
        <f t="shared" si="49"/>
        <v>-1.4866184976195511</v>
      </c>
    </row>
    <row r="970" spans="1:7">
      <c r="A970" s="3">
        <v>90000</v>
      </c>
      <c r="D970">
        <f t="shared" si="48"/>
        <v>5.820068517375384E-2</v>
      </c>
      <c r="E970">
        <f t="shared" si="50"/>
        <v>970</v>
      </c>
      <c r="F970" s="3">
        <v>550000</v>
      </c>
      <c r="G970">
        <f t="shared" si="49"/>
        <v>-1.4881534676738823</v>
      </c>
    </row>
    <row r="971" spans="1:7">
      <c r="A971" s="3">
        <v>300000</v>
      </c>
      <c r="D971">
        <f t="shared" si="48"/>
        <v>5.9555772615720329E-2</v>
      </c>
      <c r="E971">
        <f t="shared" si="50"/>
        <v>971</v>
      </c>
      <c r="F971" s="3">
        <v>550000</v>
      </c>
      <c r="G971">
        <f t="shared" si="49"/>
        <v>-1.4896880344603685</v>
      </c>
    </row>
    <row r="972" spans="1:7">
      <c r="A972" s="3">
        <v>1800000</v>
      </c>
      <c r="D972">
        <f t="shared" si="48"/>
        <v>6.0910969426563891E-2</v>
      </c>
      <c r="E972">
        <f t="shared" si="50"/>
        <v>972</v>
      </c>
      <c r="F972" s="3">
        <v>550844</v>
      </c>
      <c r="G972">
        <f t="shared" si="49"/>
        <v>-1.4910497032288166</v>
      </c>
    </row>
    <row r="973" spans="1:7">
      <c r="A973" s="3">
        <v>475000</v>
      </c>
      <c r="D973">
        <f t="shared" si="48"/>
        <v>6.2266278113246441E-2</v>
      </c>
      <c r="E973">
        <f t="shared" si="50"/>
        <v>973</v>
      </c>
      <c r="F973" s="3">
        <v>551336</v>
      </c>
      <c r="G973">
        <f t="shared" si="49"/>
        <v>-1.4924825120838026</v>
      </c>
    </row>
    <row r="974" spans="1:7">
      <c r="A974" s="3">
        <v>3999127</v>
      </c>
      <c r="D974">
        <f t="shared" si="48"/>
        <v>6.3621701184171708E-2</v>
      </c>
      <c r="E974">
        <f t="shared" si="50"/>
        <v>974</v>
      </c>
      <c r="F974" s="3">
        <v>553493</v>
      </c>
      <c r="G974">
        <f t="shared" si="49"/>
        <v>-1.4935702147368646</v>
      </c>
    </row>
    <row r="975" spans="1:7">
      <c r="A975" s="3">
        <v>3000000</v>
      </c>
      <c r="D975">
        <f t="shared" si="48"/>
        <v>6.497724114922028E-2</v>
      </c>
      <c r="E975">
        <f t="shared" si="50"/>
        <v>975</v>
      </c>
      <c r="F975" s="3">
        <v>556006</v>
      </c>
      <c r="G975">
        <f t="shared" si="49"/>
        <v>-1.4945860858001228</v>
      </c>
    </row>
    <row r="976" spans="1:7">
      <c r="A976" s="3">
        <v>1752700</v>
      </c>
      <c r="D976">
        <f t="shared" si="48"/>
        <v>6.6332900519780344E-2</v>
      </c>
      <c r="E976">
        <f t="shared" si="50"/>
        <v>976</v>
      </c>
      <c r="F976" s="3">
        <v>557168</v>
      </c>
      <c r="G976">
        <f t="shared" si="49"/>
        <v>-1.4958601980334969</v>
      </c>
    </row>
    <row r="977" spans="1:7">
      <c r="A977" s="3">
        <v>302425</v>
      </c>
      <c r="D977">
        <f t="shared" si="48"/>
        <v>6.7688681808782653E-2</v>
      </c>
      <c r="E977">
        <f t="shared" si="50"/>
        <v>977</v>
      </c>
      <c r="F977" s="3">
        <v>557743</v>
      </c>
      <c r="G977">
        <f t="shared" si="49"/>
        <v>-1.4972728659165813</v>
      </c>
    </row>
    <row r="978" spans="1:7">
      <c r="A978" s="3">
        <v>1300000</v>
      </c>
      <c r="D978">
        <f t="shared" si="48"/>
        <v>6.9044587530731422E-2</v>
      </c>
      <c r="E978">
        <f t="shared" si="50"/>
        <v>978</v>
      </c>
      <c r="F978" s="3">
        <v>558000</v>
      </c>
      <c r="G978">
        <f t="shared" si="49"/>
        <v>-1.4987459975305046</v>
      </c>
    </row>
    <row r="979" spans="1:7">
      <c r="A979" s="3">
        <v>3500000</v>
      </c>
      <c r="D979">
        <f t="shared" si="48"/>
        <v>7.0400620201739497E-2</v>
      </c>
      <c r="E979">
        <f t="shared" si="50"/>
        <v>979</v>
      </c>
      <c r="F979" s="3">
        <v>560000</v>
      </c>
      <c r="G979">
        <f t="shared" si="49"/>
        <v>-1.4998416466404654</v>
      </c>
    </row>
    <row r="980" spans="1:7">
      <c r="A980" s="3">
        <v>742223</v>
      </c>
      <c r="D980">
        <f t="shared" si="48"/>
        <v>7.17567823395594E-2</v>
      </c>
      <c r="E980">
        <f t="shared" si="50"/>
        <v>980</v>
      </c>
      <c r="F980" s="3">
        <v>563611</v>
      </c>
      <c r="G980">
        <f t="shared" si="49"/>
        <v>-1.500605349435234</v>
      </c>
    </row>
    <row r="981" spans="1:7">
      <c r="A981" s="3">
        <v>1229730</v>
      </c>
      <c r="D981">
        <f t="shared" si="48"/>
        <v>7.3113076463617477E-2</v>
      </c>
      <c r="E981">
        <f t="shared" si="50"/>
        <v>981</v>
      </c>
      <c r="F981" s="3">
        <v>564323</v>
      </c>
      <c r="G981">
        <f t="shared" si="49"/>
        <v>-1.5019198738894464</v>
      </c>
    </row>
    <row r="982" spans="1:7">
      <c r="A982" s="3">
        <v>546864</v>
      </c>
      <c r="D982">
        <f t="shared" si="48"/>
        <v>7.4469505095047725E-2</v>
      </c>
      <c r="E982">
        <f t="shared" si="50"/>
        <v>982</v>
      </c>
      <c r="F982" s="3">
        <v>566023</v>
      </c>
      <c r="G982">
        <f t="shared" si="49"/>
        <v>-1.5030819479956812</v>
      </c>
    </row>
    <row r="983" spans="1:7">
      <c r="A983" s="3">
        <v>513219</v>
      </c>
      <c r="D983">
        <f t="shared" si="48"/>
        <v>7.5826070756723207E-2</v>
      </c>
      <c r="E983">
        <f t="shared" si="50"/>
        <v>983</v>
      </c>
      <c r="F983" s="3">
        <v>572533</v>
      </c>
      <c r="G983">
        <f t="shared" si="49"/>
        <v>-1.5031752009380845</v>
      </c>
    </row>
    <row r="984" spans="1:7">
      <c r="A984" s="3">
        <v>850000</v>
      </c>
      <c r="D984">
        <f t="shared" si="48"/>
        <v>7.7182775973291456E-2</v>
      </c>
      <c r="E984">
        <f t="shared" si="50"/>
        <v>984</v>
      </c>
      <c r="F984" s="3">
        <v>574060</v>
      </c>
      <c r="G984">
        <f t="shared" si="49"/>
        <v>-1.5043649192944351</v>
      </c>
    </row>
    <row r="985" spans="1:7">
      <c r="A985" s="3">
        <v>506504</v>
      </c>
      <c r="D985">
        <f t="shared" si="48"/>
        <v>7.8539623271205769E-2</v>
      </c>
      <c r="E985">
        <f t="shared" si="50"/>
        <v>985</v>
      </c>
      <c r="F985" s="3">
        <v>575000</v>
      </c>
      <c r="G985">
        <f t="shared" si="49"/>
        <v>-1.5056825803965825</v>
      </c>
    </row>
    <row r="986" spans="1:7">
      <c r="A986" s="3">
        <v>920000</v>
      </c>
      <c r="D986">
        <f t="shared" si="48"/>
        <v>7.9896615178760691E-2</v>
      </c>
      <c r="E986">
        <f t="shared" si="50"/>
        <v>986</v>
      </c>
      <c r="F986" s="3">
        <v>576191</v>
      </c>
      <c r="G986">
        <f t="shared" si="49"/>
        <v>-1.5069557029399037</v>
      </c>
    </row>
    <row r="987" spans="1:7">
      <c r="A987" s="3">
        <v>1181375</v>
      </c>
      <c r="D987">
        <f t="shared" si="48"/>
        <v>8.1253754226123617E-2</v>
      </c>
      <c r="E987">
        <f t="shared" si="50"/>
        <v>987</v>
      </c>
      <c r="F987" s="3">
        <v>580000</v>
      </c>
      <c r="G987">
        <f t="shared" si="49"/>
        <v>-1.5076882643944121</v>
      </c>
    </row>
    <row r="988" spans="1:7">
      <c r="A988" s="3">
        <v>1000000</v>
      </c>
      <c r="D988">
        <f t="shared" si="48"/>
        <v>8.2611042945369195E-2</v>
      </c>
      <c r="E988">
        <f t="shared" si="50"/>
        <v>988</v>
      </c>
      <c r="F988" s="3">
        <v>582637</v>
      </c>
      <c r="G988">
        <f t="shared" si="49"/>
        <v>-1.5086655155631086</v>
      </c>
    </row>
    <row r="989" spans="1:7">
      <c r="A989" s="3">
        <v>150000</v>
      </c>
      <c r="D989">
        <f t="shared" si="48"/>
        <v>8.3968483870513713E-2</v>
      </c>
      <c r="E989">
        <f t="shared" si="50"/>
        <v>989</v>
      </c>
      <c r="F989" s="3">
        <v>583531</v>
      </c>
      <c r="G989">
        <f t="shared" si="49"/>
        <v>-1.5099919165978093</v>
      </c>
    </row>
    <row r="990" spans="1:7">
      <c r="A990" s="3">
        <v>600000</v>
      </c>
      <c r="D990">
        <f t="shared" si="48"/>
        <v>8.5326079537546853E-2</v>
      </c>
      <c r="E990">
        <f t="shared" si="50"/>
        <v>990</v>
      </c>
      <c r="F990" s="3">
        <v>583800</v>
      </c>
      <c r="G990">
        <f t="shared" si="49"/>
        <v>-1.511364490806772</v>
      </c>
    </row>
    <row r="991" spans="1:7">
      <c r="A991" s="3">
        <v>60614</v>
      </c>
      <c r="D991">
        <f t="shared" si="48"/>
        <v>8.6683832484467677E-2</v>
      </c>
      <c r="E991">
        <f t="shared" si="50"/>
        <v>991</v>
      </c>
      <c r="F991" s="3">
        <v>588559</v>
      </c>
      <c r="G991">
        <f t="shared" si="49"/>
        <v>-1.5117042052412384</v>
      </c>
    </row>
    <row r="992" spans="1:7">
      <c r="A992" s="3">
        <v>1894228</v>
      </c>
      <c r="D992">
        <f t="shared" si="48"/>
        <v>8.8041745251316111E-2</v>
      </c>
      <c r="E992">
        <f t="shared" si="50"/>
        <v>992</v>
      </c>
      <c r="F992" s="3">
        <v>590525</v>
      </c>
      <c r="G992">
        <f t="shared" si="49"/>
        <v>-1.5127683551756563</v>
      </c>
    </row>
    <row r="993" spans="1:7">
      <c r="A993" s="3">
        <v>3595070</v>
      </c>
      <c r="D993">
        <f t="shared" si="48"/>
        <v>8.9399820380209216E-2</v>
      </c>
      <c r="E993">
        <f t="shared" si="50"/>
        <v>993</v>
      </c>
      <c r="F993" s="3">
        <v>594035</v>
      </c>
      <c r="G993">
        <f t="shared" si="49"/>
        <v>-1.5135600373298836</v>
      </c>
    </row>
    <row r="994" spans="1:7">
      <c r="A994" s="3">
        <v>1175000</v>
      </c>
      <c r="D994">
        <f t="shared" si="48"/>
        <v>9.075806041537271E-2</v>
      </c>
      <c r="E994">
        <f t="shared" si="50"/>
        <v>994</v>
      </c>
      <c r="F994" s="3">
        <v>595627</v>
      </c>
      <c r="G994">
        <f t="shared" si="49"/>
        <v>-1.5147384193642541</v>
      </c>
    </row>
    <row r="995" spans="1:7">
      <c r="A995" s="3">
        <v>297045</v>
      </c>
      <c r="D995">
        <f t="shared" si="48"/>
        <v>9.2116467903177401E-2</v>
      </c>
      <c r="E995">
        <f t="shared" si="50"/>
        <v>995</v>
      </c>
      <c r="F995" s="3">
        <v>595859</v>
      </c>
      <c r="G995">
        <f t="shared" si="49"/>
        <v>-1.5157309519808269</v>
      </c>
    </row>
    <row r="996" spans="1:7">
      <c r="A996" s="3">
        <v>599947</v>
      </c>
      <c r="D996">
        <f t="shared" si="48"/>
        <v>9.3475045392171191E-2</v>
      </c>
      <c r="E996">
        <f t="shared" si="50"/>
        <v>996</v>
      </c>
      <c r="F996" s="3">
        <v>597077</v>
      </c>
      <c r="G996">
        <f t="shared" si="49"/>
        <v>-1.5168232502951424</v>
      </c>
    </row>
    <row r="997" spans="1:7">
      <c r="A997" s="3">
        <v>4850460</v>
      </c>
      <c r="D997">
        <f t="shared" si="48"/>
        <v>9.4833795433114126E-2</v>
      </c>
      <c r="E997">
        <f t="shared" si="50"/>
        <v>997</v>
      </c>
      <c r="F997" s="3">
        <v>597228</v>
      </c>
      <c r="G997">
        <f t="shared" si="49"/>
        <v>-1.5179646769238493</v>
      </c>
    </row>
    <row r="998" spans="1:7">
      <c r="A998" s="3">
        <v>801808</v>
      </c>
      <c r="D998">
        <f t="shared" si="48"/>
        <v>9.6192720579013485E-2</v>
      </c>
      <c r="E998">
        <f t="shared" si="50"/>
        <v>998</v>
      </c>
      <c r="F998" s="3">
        <v>599016</v>
      </c>
      <c r="G998">
        <f t="shared" si="49"/>
        <v>-1.5190581939687504</v>
      </c>
    </row>
    <row r="999" spans="1:7">
      <c r="A999" s="3">
        <v>3264920</v>
      </c>
      <c r="D999">
        <f t="shared" si="48"/>
        <v>9.7551823385156167E-2</v>
      </c>
      <c r="E999">
        <f t="shared" si="50"/>
        <v>999</v>
      </c>
      <c r="F999" s="3">
        <v>599947</v>
      </c>
      <c r="G999">
        <f t="shared" si="49"/>
        <v>-1.520093251670944</v>
      </c>
    </row>
    <row r="1000" spans="1:7">
      <c r="A1000" s="3">
        <v>8003846</v>
      </c>
      <c r="D1000">
        <f t="shared" si="48"/>
        <v>9.8911106409145202E-2</v>
      </c>
      <c r="E1000">
        <f t="shared" si="50"/>
        <v>1000</v>
      </c>
      <c r="F1000" s="3">
        <v>600000</v>
      </c>
      <c r="G1000">
        <f t="shared" si="49"/>
        <v>-1.5211761053100381</v>
      </c>
    </row>
    <row r="1001" spans="1:7">
      <c r="A1001" s="3">
        <v>11437987</v>
      </c>
      <c r="D1001">
        <f t="shared" si="48"/>
        <v>0.10027057221093214</v>
      </c>
      <c r="E1001">
        <f t="shared" si="50"/>
        <v>1001</v>
      </c>
      <c r="F1001" s="3">
        <v>600000</v>
      </c>
      <c r="G1001">
        <f t="shared" si="49"/>
        <v>-1.5224433934378945</v>
      </c>
    </row>
    <row r="1002" spans="1:7">
      <c r="A1002" s="3">
        <v>2849411</v>
      </c>
      <c r="D1002">
        <f t="shared" si="48"/>
        <v>0.10163022335285374</v>
      </c>
      <c r="E1002">
        <f t="shared" si="50"/>
        <v>1002</v>
      </c>
      <c r="F1002" s="3">
        <v>600000</v>
      </c>
      <c r="G1002">
        <f t="shared" si="49"/>
        <v>-1.5239100701365687</v>
      </c>
    </row>
    <row r="1003" spans="1:7">
      <c r="A1003" s="3">
        <v>900000</v>
      </c>
      <c r="D1003">
        <f t="shared" si="48"/>
        <v>0.10299006239966439</v>
      </c>
      <c r="E1003">
        <f t="shared" si="50"/>
        <v>1003</v>
      </c>
      <c r="F1003" s="3">
        <v>600000</v>
      </c>
      <c r="G1003">
        <f t="shared" si="49"/>
        <v>-1.5253484224933969</v>
      </c>
    </row>
    <row r="1004" spans="1:7">
      <c r="A1004" s="3">
        <v>1475261</v>
      </c>
      <c r="D1004">
        <f t="shared" si="48"/>
        <v>0.10435009191857308</v>
      </c>
      <c r="E1004">
        <f t="shared" si="50"/>
        <v>1004</v>
      </c>
      <c r="F1004" s="3">
        <v>600000</v>
      </c>
      <c r="G1004">
        <f t="shared" si="49"/>
        <v>-1.526688742789434</v>
      </c>
    </row>
    <row r="1005" spans="1:7">
      <c r="A1005" s="3">
        <v>1640410</v>
      </c>
      <c r="D1005">
        <f t="shared" si="48"/>
        <v>0.10571031447927622</v>
      </c>
      <c r="E1005">
        <f t="shared" si="50"/>
        <v>1005</v>
      </c>
      <c r="F1005" s="3">
        <v>600000</v>
      </c>
      <c r="G1005">
        <f t="shared" si="49"/>
        <v>-1.5280704449030924</v>
      </c>
    </row>
    <row r="1006" spans="1:7">
      <c r="A1006" s="3">
        <v>285368</v>
      </c>
      <c r="D1006">
        <f t="shared" si="48"/>
        <v>0.10707073265399343</v>
      </c>
      <c r="E1006">
        <f t="shared" si="50"/>
        <v>1006</v>
      </c>
      <c r="F1006" s="3">
        <v>600000</v>
      </c>
      <c r="G1006">
        <f t="shared" si="49"/>
        <v>-1.5295815463670417</v>
      </c>
    </row>
    <row r="1007" spans="1:7">
      <c r="A1007" s="3">
        <v>487475</v>
      </c>
      <c r="D1007">
        <f t="shared" si="48"/>
        <v>0.1084313490175032</v>
      </c>
      <c r="E1007">
        <f t="shared" si="50"/>
        <v>1007</v>
      </c>
      <c r="F1007" s="3">
        <v>600000</v>
      </c>
      <c r="G1007">
        <f t="shared" si="49"/>
        <v>-1.5310948488380198</v>
      </c>
    </row>
    <row r="1008" spans="1:7">
      <c r="A1008" s="3">
        <v>4500000</v>
      </c>
      <c r="D1008">
        <f t="shared" si="48"/>
        <v>0.10979216614717616</v>
      </c>
      <c r="E1008">
        <f t="shared" si="50"/>
        <v>1008</v>
      </c>
      <c r="F1008" s="3">
        <v>600000</v>
      </c>
      <c r="G1008">
        <f t="shared" si="49"/>
        <v>-1.5324109916685986</v>
      </c>
    </row>
    <row r="1009" spans="1:7">
      <c r="A1009" s="3">
        <v>3000000</v>
      </c>
      <c r="D1009">
        <f t="shared" si="48"/>
        <v>0.11115318662301235</v>
      </c>
      <c r="E1009">
        <f t="shared" si="50"/>
        <v>1009</v>
      </c>
      <c r="F1009" s="3">
        <v>600000</v>
      </c>
      <c r="G1009">
        <f t="shared" si="49"/>
        <v>-1.5339212882444462</v>
      </c>
    </row>
    <row r="1010" spans="1:7">
      <c r="A1010" s="3">
        <v>3120000</v>
      </c>
      <c r="D1010">
        <f t="shared" si="48"/>
        <v>0.11251441302767431</v>
      </c>
      <c r="E1010">
        <f t="shared" si="50"/>
        <v>1010</v>
      </c>
      <c r="F1010" s="3">
        <v>600000</v>
      </c>
      <c r="G1010">
        <f t="shared" si="49"/>
        <v>-1.5354422810934738</v>
      </c>
    </row>
    <row r="1011" spans="1:7">
      <c r="A1011" s="3">
        <v>686784</v>
      </c>
      <c r="D1011">
        <f t="shared" si="48"/>
        <v>0.11387584794652458</v>
      </c>
      <c r="E1011">
        <f t="shared" si="50"/>
        <v>1011</v>
      </c>
      <c r="F1011" s="3">
        <v>600223</v>
      </c>
      <c r="G1011">
        <f t="shared" si="49"/>
        <v>-1.5367172314165112</v>
      </c>
    </row>
    <row r="1012" spans="1:7">
      <c r="A1012" s="3">
        <v>2374065</v>
      </c>
      <c r="D1012">
        <f t="shared" si="48"/>
        <v>0.11523749396765888</v>
      </c>
      <c r="E1012">
        <f t="shared" si="50"/>
        <v>1012</v>
      </c>
      <c r="F1012" s="3">
        <v>600759</v>
      </c>
      <c r="G1012">
        <f t="shared" si="49"/>
        <v>-1.5374173181078146</v>
      </c>
    </row>
    <row r="1013" spans="1:7">
      <c r="A1013" s="3">
        <v>442884</v>
      </c>
      <c r="D1013">
        <f t="shared" si="48"/>
        <v>0.11659935368194391</v>
      </c>
      <c r="E1013">
        <f t="shared" si="50"/>
        <v>1013</v>
      </c>
      <c r="F1013" s="3">
        <v>604973</v>
      </c>
      <c r="G1013">
        <f t="shared" si="49"/>
        <v>-1.5380336014528029</v>
      </c>
    </row>
    <row r="1014" spans="1:7">
      <c r="A1014" s="3">
        <v>391089</v>
      </c>
      <c r="D1014">
        <f t="shared" si="48"/>
        <v>0.11796142968305097</v>
      </c>
      <c r="E1014">
        <f t="shared" si="50"/>
        <v>1014</v>
      </c>
      <c r="F1014" s="3">
        <v>606608</v>
      </c>
      <c r="G1014">
        <f t="shared" si="49"/>
        <v>-1.5387242353338477</v>
      </c>
    </row>
    <row r="1015" spans="1:7">
      <c r="A1015" s="3">
        <v>997614</v>
      </c>
      <c r="D1015">
        <f t="shared" si="48"/>
        <v>0.11932372456749252</v>
      </c>
      <c r="E1015">
        <f t="shared" si="50"/>
        <v>1015</v>
      </c>
      <c r="F1015" s="3">
        <v>610819</v>
      </c>
      <c r="G1015">
        <f t="shared" si="49"/>
        <v>-1.5386522254406982</v>
      </c>
    </row>
    <row r="1016" spans="1:7">
      <c r="A1016" s="3">
        <v>850000</v>
      </c>
      <c r="D1016">
        <f t="shared" si="48"/>
        <v>0.12068624093465881</v>
      </c>
      <c r="E1016">
        <f t="shared" si="50"/>
        <v>1016</v>
      </c>
      <c r="F1016" s="3">
        <v>614954</v>
      </c>
      <c r="G1016">
        <f t="shared" si="49"/>
        <v>-1.5386471427159878</v>
      </c>
    </row>
    <row r="1017" spans="1:7">
      <c r="A1017" s="3">
        <v>1995651</v>
      </c>
      <c r="D1017">
        <f t="shared" si="48"/>
        <v>0.1220489813868519</v>
      </c>
      <c r="E1017">
        <f t="shared" si="50"/>
        <v>1017</v>
      </c>
      <c r="F1017" s="3">
        <v>615590</v>
      </c>
      <c r="G1017">
        <f t="shared" si="49"/>
        <v>-1.5393683138591736</v>
      </c>
    </row>
    <row r="1018" spans="1:7">
      <c r="A1018" s="3">
        <v>152900</v>
      </c>
      <c r="D1018">
        <f t="shared" si="48"/>
        <v>0.12341194852932376</v>
      </c>
      <c r="E1018">
        <f t="shared" si="50"/>
        <v>1018</v>
      </c>
      <c r="F1018" s="3">
        <v>621265</v>
      </c>
      <c r="G1018">
        <f t="shared" si="49"/>
        <v>-1.5396119645260276</v>
      </c>
    </row>
    <row r="1019" spans="1:7">
      <c r="A1019" s="3">
        <v>179482</v>
      </c>
      <c r="D1019">
        <f t="shared" si="48"/>
        <v>0.12477514497031024</v>
      </c>
      <c r="E1019">
        <f t="shared" si="50"/>
        <v>1019</v>
      </c>
      <c r="F1019" s="3">
        <v>623035</v>
      </c>
      <c r="G1019">
        <f t="shared" si="49"/>
        <v>-1.5407171115066629</v>
      </c>
    </row>
    <row r="1020" spans="1:7">
      <c r="A1020" s="3">
        <v>341000</v>
      </c>
      <c r="D1020">
        <f t="shared" si="48"/>
        <v>0.12613857332106951</v>
      </c>
      <c r="E1020">
        <f t="shared" si="50"/>
        <v>1020</v>
      </c>
      <c r="F1020" s="3">
        <v>625000</v>
      </c>
      <c r="G1020">
        <f t="shared" si="49"/>
        <v>-1.5418112201324725</v>
      </c>
    </row>
    <row r="1021" spans="1:7">
      <c r="A1021" s="3">
        <v>250000</v>
      </c>
      <c r="D1021">
        <f t="shared" si="48"/>
        <v>0.12750223619591644</v>
      </c>
      <c r="E1021">
        <f t="shared" si="50"/>
        <v>1021</v>
      </c>
      <c r="F1021" s="3">
        <v>628761</v>
      </c>
      <c r="G1021">
        <f t="shared" si="49"/>
        <v>-1.5425218448497042</v>
      </c>
    </row>
    <row r="1022" spans="1:7">
      <c r="A1022" s="3">
        <v>999698</v>
      </c>
      <c r="D1022">
        <f t="shared" si="48"/>
        <v>0.12886613621225973</v>
      </c>
      <c r="E1022">
        <f t="shared" si="50"/>
        <v>1022</v>
      </c>
      <c r="F1022" s="3">
        <v>635003</v>
      </c>
      <c r="G1022">
        <f t="shared" si="49"/>
        <v>-1.5427024921536272</v>
      </c>
    </row>
    <row r="1023" spans="1:7">
      <c r="A1023" s="3">
        <v>1511578</v>
      </c>
      <c r="D1023">
        <f t="shared" si="48"/>
        <v>0.13023027599063949</v>
      </c>
      <c r="E1023">
        <f t="shared" si="50"/>
        <v>1023</v>
      </c>
      <c r="F1023" s="3">
        <v>637532</v>
      </c>
      <c r="G1023">
        <f t="shared" si="49"/>
        <v>-1.5436733183716465</v>
      </c>
    </row>
    <row r="1024" spans="1:7">
      <c r="A1024" s="3">
        <v>450223</v>
      </c>
      <c r="D1024">
        <f t="shared" si="48"/>
        <v>0.13159465815476165</v>
      </c>
      <c r="E1024">
        <f t="shared" si="50"/>
        <v>1024</v>
      </c>
      <c r="F1024" s="3">
        <v>637532</v>
      </c>
      <c r="G1024">
        <f t="shared" si="49"/>
        <v>-1.5451830233284891</v>
      </c>
    </row>
    <row r="1025" spans="1:7">
      <c r="A1025" s="3">
        <v>1719640</v>
      </c>
      <c r="D1025">
        <f t="shared" ref="D1025:D1088" si="51">NORMSINV((E1025-0.5)/C$12)</f>
        <v>0.13295928533153725</v>
      </c>
      <c r="E1025">
        <f t="shared" si="50"/>
        <v>1025</v>
      </c>
      <c r="F1025" s="3">
        <v>638620</v>
      </c>
      <c r="G1025">
        <f t="shared" ref="G1025:G1088" si="52">IF(ISERROR((2*E1025 -1)/C$12*(LN(NORMDIST(F1025,C$6,C$8,TRUE))+LN(1-NORMDIST(INDEX(F:F,C$12-E1025+1,,1),C$6,C$8,TRUE)))),"",(2*E1025 -1)/C$12*(LN(NORMDIST(F1025,C$6,C$8,TRUE))+LN(1-NORMDIST(INDEX(F:F,C$12-E1025+1,,1),C$6,C$8,TRUE))))</f>
        <v>-1.5464602774846354</v>
      </c>
    </row>
    <row r="1026" spans="1:7">
      <c r="A1026" s="3">
        <v>300000</v>
      </c>
      <c r="D1026">
        <f t="shared" si="51"/>
        <v>0.13432416015111678</v>
      </c>
      <c r="E1026">
        <f t="shared" ref="E1026:E1089" si="53">E1025+1</f>
        <v>1026</v>
      </c>
      <c r="F1026" s="3">
        <v>642753</v>
      </c>
      <c r="G1026">
        <f t="shared" si="52"/>
        <v>-1.547086213617872</v>
      </c>
    </row>
    <row r="1027" spans="1:7">
      <c r="A1027" s="3">
        <v>308000</v>
      </c>
      <c r="D1027">
        <f t="shared" si="51"/>
        <v>0.13568928524692953</v>
      </c>
      <c r="E1027">
        <f t="shared" si="53"/>
        <v>1027</v>
      </c>
      <c r="F1027" s="3">
        <v>643881</v>
      </c>
      <c r="G1027">
        <f t="shared" si="52"/>
        <v>-1.5483183255518196</v>
      </c>
    </row>
    <row r="1028" spans="1:7">
      <c r="A1028" s="3">
        <v>11750000</v>
      </c>
      <c r="D1028">
        <f t="shared" si="51"/>
        <v>0.13705466325571847</v>
      </c>
      <c r="E1028">
        <f t="shared" si="53"/>
        <v>1028</v>
      </c>
      <c r="F1028" s="3">
        <v>646851</v>
      </c>
      <c r="G1028">
        <f t="shared" si="52"/>
        <v>-1.5491274919908218</v>
      </c>
    </row>
    <row r="1029" spans="1:7">
      <c r="A1029" s="3">
        <v>7750000</v>
      </c>
      <c r="D1029">
        <f t="shared" si="51"/>
        <v>0.13842029681757956</v>
      </c>
      <c r="E1029">
        <f t="shared" si="53"/>
        <v>1029</v>
      </c>
      <c r="F1029" s="3">
        <v>647000</v>
      </c>
      <c r="G1029">
        <f t="shared" si="52"/>
        <v>-1.5502171756387868</v>
      </c>
    </row>
    <row r="1030" spans="1:7">
      <c r="A1030" s="3">
        <v>2761002</v>
      </c>
      <c r="D1030">
        <f t="shared" si="51"/>
        <v>0.13978618857599726</v>
      </c>
      <c r="E1030">
        <f t="shared" si="53"/>
        <v>1030</v>
      </c>
      <c r="F1030" s="3">
        <v>650000</v>
      </c>
      <c r="G1030">
        <f t="shared" si="52"/>
        <v>-1.5508661597818558</v>
      </c>
    </row>
    <row r="1031" spans="1:7">
      <c r="A1031" s="3">
        <v>484948</v>
      </c>
      <c r="D1031">
        <f t="shared" si="51"/>
        <v>0.14115234117788261</v>
      </c>
      <c r="E1031">
        <f t="shared" si="53"/>
        <v>1031</v>
      </c>
      <c r="F1031" s="3">
        <v>650000</v>
      </c>
      <c r="G1031">
        <f t="shared" si="52"/>
        <v>-1.5520679922120435</v>
      </c>
    </row>
    <row r="1032" spans="1:7">
      <c r="A1032" s="3">
        <v>888638</v>
      </c>
      <c r="D1032">
        <f t="shared" si="51"/>
        <v>0.14251875727361188</v>
      </c>
      <c r="E1032">
        <f t="shared" si="53"/>
        <v>1032</v>
      </c>
      <c r="F1032" s="3">
        <v>650000</v>
      </c>
      <c r="G1032">
        <f t="shared" si="52"/>
        <v>-1.5534943853097525</v>
      </c>
    </row>
    <row r="1033" spans="1:7">
      <c r="A1033" s="3">
        <v>121638</v>
      </c>
      <c r="D1033">
        <f t="shared" si="51"/>
        <v>0.14388543951706198</v>
      </c>
      <c r="E1033">
        <f t="shared" si="53"/>
        <v>1033</v>
      </c>
      <c r="F1033" s="3">
        <v>650000</v>
      </c>
      <c r="G1033">
        <f t="shared" si="52"/>
        <v>-1.5543620732456818</v>
      </c>
    </row>
    <row r="1034" spans="1:7">
      <c r="A1034" s="3">
        <v>743550</v>
      </c>
      <c r="D1034">
        <f t="shared" si="51"/>
        <v>0.14525239056565081</v>
      </c>
      <c r="E1034">
        <f t="shared" si="53"/>
        <v>1034</v>
      </c>
      <c r="F1034" s="3">
        <v>650000</v>
      </c>
      <c r="G1034">
        <f t="shared" si="52"/>
        <v>-1.5557250023357541</v>
      </c>
    </row>
    <row r="1035" spans="1:7">
      <c r="A1035" s="3">
        <v>21000</v>
      </c>
      <c r="D1035">
        <f t="shared" si="51"/>
        <v>0.14661961308037272</v>
      </c>
      <c r="E1035">
        <f t="shared" si="53"/>
        <v>1035</v>
      </c>
      <c r="F1035" s="3">
        <v>650000</v>
      </c>
      <c r="G1035">
        <f t="shared" si="52"/>
        <v>-1.5566778202018967</v>
      </c>
    </row>
    <row r="1036" spans="1:7">
      <c r="A1036" s="3">
        <v>1137632</v>
      </c>
      <c r="D1036">
        <f t="shared" si="51"/>
        <v>0.14798710972583889</v>
      </c>
      <c r="E1036">
        <f t="shared" si="53"/>
        <v>1036</v>
      </c>
      <c r="F1036" s="3">
        <v>650000</v>
      </c>
      <c r="G1036">
        <f t="shared" si="52"/>
        <v>-1.5577721189024958</v>
      </c>
    </row>
    <row r="1037" spans="1:7">
      <c r="A1037" s="3">
        <v>3000000</v>
      </c>
      <c r="D1037">
        <f t="shared" si="51"/>
        <v>0.1493548831703132</v>
      </c>
      <c r="E1037">
        <f t="shared" si="53"/>
        <v>1037</v>
      </c>
      <c r="F1037" s="3">
        <v>650000</v>
      </c>
      <c r="G1037">
        <f t="shared" si="52"/>
        <v>-1.5588513941751492</v>
      </c>
    </row>
    <row r="1038" spans="1:7">
      <c r="A1038" s="3">
        <v>899021</v>
      </c>
      <c r="D1038">
        <f t="shared" si="51"/>
        <v>0.15072293608575293</v>
      </c>
      <c r="E1038">
        <f t="shared" si="53"/>
        <v>1038</v>
      </c>
      <c r="F1038" s="3">
        <v>652255</v>
      </c>
      <c r="G1038">
        <f t="shared" si="52"/>
        <v>-1.5598683790770942</v>
      </c>
    </row>
    <row r="1039" spans="1:7">
      <c r="A1039" s="3">
        <v>2000000</v>
      </c>
      <c r="D1039">
        <f t="shared" si="51"/>
        <v>0.15209127114784499</v>
      </c>
      <c r="E1039">
        <f t="shared" si="53"/>
        <v>1039</v>
      </c>
      <c r="F1039" s="3">
        <v>652493</v>
      </c>
      <c r="G1039">
        <f t="shared" si="52"/>
        <v>-1.5610366188264329</v>
      </c>
    </row>
    <row r="1040" spans="1:7">
      <c r="A1040" s="3">
        <v>1577725</v>
      </c>
      <c r="D1040">
        <f t="shared" si="51"/>
        <v>0.15345989103604551</v>
      </c>
      <c r="E1040">
        <f t="shared" si="53"/>
        <v>1040</v>
      </c>
      <c r="F1040" s="3">
        <v>653077</v>
      </c>
      <c r="G1040">
        <f t="shared" si="52"/>
        <v>-1.562413454784404</v>
      </c>
    </row>
    <row r="1041" spans="1:7">
      <c r="A1041" s="3">
        <v>1189756</v>
      </c>
      <c r="D1041">
        <f t="shared" si="51"/>
        <v>0.15482879843361935</v>
      </c>
      <c r="E1041">
        <f t="shared" si="53"/>
        <v>1041</v>
      </c>
      <c r="F1041" s="3">
        <v>659788</v>
      </c>
      <c r="G1041">
        <f t="shared" si="52"/>
        <v>-1.5624641696376114</v>
      </c>
    </row>
    <row r="1042" spans="1:7">
      <c r="A1042" s="3">
        <v>293024</v>
      </c>
      <c r="D1042">
        <f t="shared" si="51"/>
        <v>0.15619799602767698</v>
      </c>
      <c r="E1042">
        <f t="shared" si="53"/>
        <v>1042</v>
      </c>
      <c r="F1042" s="3">
        <v>667235</v>
      </c>
      <c r="G1042">
        <f t="shared" si="52"/>
        <v>-1.5621409124758918</v>
      </c>
    </row>
    <row r="1043" spans="1:7">
      <c r="A1043" s="3">
        <v>2650926</v>
      </c>
      <c r="D1043">
        <f t="shared" si="51"/>
        <v>0.15756748650921554</v>
      </c>
      <c r="E1043">
        <f t="shared" si="53"/>
        <v>1043</v>
      </c>
      <c r="F1043" s="3">
        <v>670156</v>
      </c>
      <c r="G1043">
        <f t="shared" si="52"/>
        <v>-1.5627597322821969</v>
      </c>
    </row>
    <row r="1044" spans="1:7">
      <c r="A1044" s="3">
        <v>10355535</v>
      </c>
      <c r="D1044">
        <f t="shared" si="51"/>
        <v>0.15893727257315587</v>
      </c>
      <c r="E1044">
        <f t="shared" si="53"/>
        <v>1044</v>
      </c>
      <c r="F1044" s="3">
        <v>670387</v>
      </c>
      <c r="G1044">
        <f t="shared" si="52"/>
        <v>-1.5640491897338993</v>
      </c>
    </row>
    <row r="1045" spans="1:7">
      <c r="A1045" s="3">
        <v>189956</v>
      </c>
      <c r="D1045">
        <f t="shared" si="51"/>
        <v>0.16030735691838405</v>
      </c>
      <c r="E1045">
        <f t="shared" si="53"/>
        <v>1045</v>
      </c>
      <c r="F1045" s="3">
        <v>671361</v>
      </c>
      <c r="G1045">
        <f t="shared" si="52"/>
        <v>-1.5652470648637276</v>
      </c>
    </row>
    <row r="1046" spans="1:7">
      <c r="A1046" s="3">
        <v>264500</v>
      </c>
      <c r="D1046">
        <f t="shared" si="51"/>
        <v>0.16167774224778825</v>
      </c>
      <c r="E1046">
        <f t="shared" si="53"/>
        <v>1046</v>
      </c>
      <c r="F1046" s="3">
        <v>672000</v>
      </c>
      <c r="G1046">
        <f t="shared" si="52"/>
        <v>-1.5662781179410827</v>
      </c>
    </row>
    <row r="1047" spans="1:7">
      <c r="A1047" s="3">
        <v>670387</v>
      </c>
      <c r="D1047">
        <f t="shared" si="51"/>
        <v>0.16304843126830088</v>
      </c>
      <c r="E1047">
        <f t="shared" si="53"/>
        <v>1047</v>
      </c>
      <c r="F1047" s="3">
        <v>673378</v>
      </c>
      <c r="G1047">
        <f t="shared" si="52"/>
        <v>-1.5674513054805823</v>
      </c>
    </row>
    <row r="1048" spans="1:7">
      <c r="A1048" s="3">
        <v>500000</v>
      </c>
      <c r="D1048">
        <f t="shared" si="51"/>
        <v>0.16441942669093593</v>
      </c>
      <c r="E1048">
        <f t="shared" si="53"/>
        <v>1048</v>
      </c>
      <c r="F1048" s="3">
        <v>674472</v>
      </c>
      <c r="G1048">
        <f t="shared" si="52"/>
        <v>-1.5678836320809857</v>
      </c>
    </row>
    <row r="1049" spans="1:7">
      <c r="A1049" s="3">
        <v>11521425</v>
      </c>
      <c r="D1049">
        <f t="shared" si="51"/>
        <v>0.16579073123082999</v>
      </c>
      <c r="E1049">
        <f t="shared" si="53"/>
        <v>1049</v>
      </c>
      <c r="F1049" s="3">
        <v>675000</v>
      </c>
      <c r="G1049">
        <f t="shared" si="52"/>
        <v>-1.569152272116682</v>
      </c>
    </row>
    <row r="1050" spans="1:7">
      <c r="A1050" s="3">
        <v>5283589</v>
      </c>
      <c r="D1050">
        <f t="shared" si="51"/>
        <v>0.16716234760728269</v>
      </c>
      <c r="E1050">
        <f t="shared" si="53"/>
        <v>1050</v>
      </c>
      <c r="F1050" s="3">
        <v>675000</v>
      </c>
      <c r="G1050">
        <f t="shared" si="52"/>
        <v>-1.5699011064098245</v>
      </c>
    </row>
    <row r="1051" spans="1:7">
      <c r="A1051" s="3">
        <v>1847160</v>
      </c>
      <c r="D1051">
        <f t="shared" si="51"/>
        <v>0.1685342785437951</v>
      </c>
      <c r="E1051">
        <f t="shared" si="53"/>
        <v>1051</v>
      </c>
      <c r="F1051" s="3">
        <v>675000</v>
      </c>
      <c r="G1051">
        <f t="shared" si="52"/>
        <v>-1.5706369492359857</v>
      </c>
    </row>
    <row r="1052" spans="1:7">
      <c r="A1052" s="3">
        <v>10000000</v>
      </c>
      <c r="D1052">
        <f t="shared" si="51"/>
        <v>0.1699065267681123</v>
      </c>
      <c r="E1052">
        <f t="shared" si="53"/>
        <v>1052</v>
      </c>
      <c r="F1052" s="3">
        <v>685000</v>
      </c>
      <c r="G1052">
        <f t="shared" si="52"/>
        <v>-1.5699504234481478</v>
      </c>
    </row>
    <row r="1053" spans="1:7">
      <c r="A1053" s="3">
        <v>350253</v>
      </c>
      <c r="D1053">
        <f t="shared" si="51"/>
        <v>0.17127909501226116</v>
      </c>
      <c r="E1053">
        <f t="shared" si="53"/>
        <v>1053</v>
      </c>
      <c r="F1053" s="3">
        <v>686784</v>
      </c>
      <c r="G1053">
        <f t="shared" si="52"/>
        <v>-1.5710022312995999</v>
      </c>
    </row>
    <row r="1054" spans="1:7">
      <c r="A1054" s="3">
        <v>1500000</v>
      </c>
      <c r="D1054">
        <f t="shared" si="51"/>
        <v>0.17265198601259357</v>
      </c>
      <c r="E1054">
        <f t="shared" si="53"/>
        <v>1054</v>
      </c>
      <c r="F1054" s="3">
        <v>689738</v>
      </c>
      <c r="G1054">
        <f t="shared" si="52"/>
        <v>-1.571850591046912</v>
      </c>
    </row>
    <row r="1055" spans="1:7">
      <c r="A1055" s="3">
        <v>2084567</v>
      </c>
      <c r="D1055">
        <f t="shared" si="51"/>
        <v>0.17402520250982473</v>
      </c>
      <c r="E1055">
        <f t="shared" si="53"/>
        <v>1055</v>
      </c>
      <c r="F1055" s="3">
        <v>697310</v>
      </c>
      <c r="G1055">
        <f t="shared" si="52"/>
        <v>-1.5716908322489394</v>
      </c>
    </row>
    <row r="1056" spans="1:7">
      <c r="A1056" s="3">
        <v>881000</v>
      </c>
      <c r="D1056">
        <f t="shared" si="51"/>
        <v>0.17539874724907631</v>
      </c>
      <c r="E1056">
        <f t="shared" si="53"/>
        <v>1056</v>
      </c>
      <c r="F1056" s="3">
        <v>698587</v>
      </c>
      <c r="G1056">
        <f t="shared" si="52"/>
        <v>-1.5729026383918805</v>
      </c>
    </row>
    <row r="1057" spans="1:7">
      <c r="A1057" s="3">
        <v>137500</v>
      </c>
      <c r="D1057">
        <f t="shared" si="51"/>
        <v>0.17677262297991544</v>
      </c>
      <c r="E1057">
        <f t="shared" si="53"/>
        <v>1057</v>
      </c>
      <c r="F1057" s="3">
        <v>699104</v>
      </c>
      <c r="G1057">
        <f t="shared" si="52"/>
        <v>-1.5742799282304063</v>
      </c>
    </row>
    <row r="1058" spans="1:7">
      <c r="A1058" s="3">
        <v>750000</v>
      </c>
      <c r="D1058">
        <f t="shared" si="51"/>
        <v>0.17814683245639684</v>
      </c>
      <c r="E1058">
        <f t="shared" si="53"/>
        <v>1058</v>
      </c>
      <c r="F1058" s="3">
        <v>700000</v>
      </c>
      <c r="G1058">
        <f t="shared" si="52"/>
        <v>-1.5755741768608582</v>
      </c>
    </row>
    <row r="1059" spans="1:7">
      <c r="A1059" s="3">
        <v>182600</v>
      </c>
      <c r="D1059">
        <f t="shared" si="51"/>
        <v>0.17952137843710506</v>
      </c>
      <c r="E1059">
        <f t="shared" si="53"/>
        <v>1059</v>
      </c>
      <c r="F1059" s="3">
        <v>700000</v>
      </c>
      <c r="G1059">
        <f t="shared" si="52"/>
        <v>-1.5770640815198282</v>
      </c>
    </row>
    <row r="1060" spans="1:7">
      <c r="A1060" s="3">
        <v>350000</v>
      </c>
      <c r="D1060">
        <f t="shared" si="51"/>
        <v>0.1808962636851939</v>
      </c>
      <c r="E1060">
        <f t="shared" si="53"/>
        <v>1060</v>
      </c>
      <c r="F1060" s="3">
        <v>700000</v>
      </c>
      <c r="G1060">
        <f t="shared" si="52"/>
        <v>-1.5785539861787983</v>
      </c>
    </row>
    <row r="1061" spans="1:7">
      <c r="A1061" s="3">
        <v>475000</v>
      </c>
      <c r="D1061">
        <f t="shared" si="51"/>
        <v>0.18227149096843048</v>
      </c>
      <c r="E1061">
        <f t="shared" si="53"/>
        <v>1061</v>
      </c>
      <c r="F1061" s="3">
        <v>700000</v>
      </c>
      <c r="G1061">
        <f t="shared" si="52"/>
        <v>-1.5800438908377685</v>
      </c>
    </row>
    <row r="1062" spans="1:7">
      <c r="A1062" s="3">
        <v>7000000</v>
      </c>
      <c r="D1062">
        <f t="shared" si="51"/>
        <v>0.1836470630592347</v>
      </c>
      <c r="E1062">
        <f t="shared" si="53"/>
        <v>1062</v>
      </c>
      <c r="F1062" s="3">
        <v>700250</v>
      </c>
      <c r="G1062">
        <f t="shared" si="52"/>
        <v>-1.5814789501839539</v>
      </c>
    </row>
    <row r="1063" spans="1:7">
      <c r="A1063" s="3">
        <v>1600000</v>
      </c>
      <c r="D1063">
        <f t="shared" si="51"/>
        <v>0.1850229827347237</v>
      </c>
      <c r="E1063">
        <f t="shared" si="53"/>
        <v>1063</v>
      </c>
      <c r="F1063" s="3">
        <v>703737</v>
      </c>
      <c r="G1063">
        <f t="shared" si="52"/>
        <v>-1.5822033082766334</v>
      </c>
    </row>
    <row r="1064" spans="1:7">
      <c r="A1064" s="3">
        <v>225000</v>
      </c>
      <c r="D1064">
        <f t="shared" si="51"/>
        <v>0.18639925277675187</v>
      </c>
      <c r="E1064">
        <f t="shared" si="53"/>
        <v>1064</v>
      </c>
      <c r="F1064" s="3">
        <v>721736</v>
      </c>
      <c r="G1064">
        <f t="shared" si="52"/>
        <v>-1.5797436152635687</v>
      </c>
    </row>
    <row r="1065" spans="1:7">
      <c r="A1065" s="3">
        <v>531131</v>
      </c>
      <c r="D1065">
        <f t="shared" si="51"/>
        <v>0.18777587597195428</v>
      </c>
      <c r="E1065">
        <f t="shared" si="53"/>
        <v>1065</v>
      </c>
      <c r="F1065" s="3">
        <v>725000</v>
      </c>
      <c r="G1065">
        <f t="shared" si="52"/>
        <v>-1.5805133778278508</v>
      </c>
    </row>
    <row r="1066" spans="1:7">
      <c r="A1066" s="3">
        <v>334610</v>
      </c>
      <c r="D1066">
        <f t="shared" si="51"/>
        <v>0.18915285511178978</v>
      </c>
      <c r="E1066">
        <f t="shared" si="53"/>
        <v>1066</v>
      </c>
      <c r="F1066" s="3">
        <v>726000</v>
      </c>
      <c r="G1066">
        <f t="shared" si="52"/>
        <v>-1.5817787296331716</v>
      </c>
    </row>
    <row r="1067" spans="1:7">
      <c r="A1067" s="3">
        <v>760000</v>
      </c>
      <c r="D1067">
        <f t="shared" si="51"/>
        <v>0.19053019299258214</v>
      </c>
      <c r="E1067">
        <f t="shared" si="53"/>
        <v>1067</v>
      </c>
      <c r="F1067" s="3">
        <v>729916</v>
      </c>
      <c r="G1067">
        <f t="shared" si="52"/>
        <v>-1.5824036205358429</v>
      </c>
    </row>
    <row r="1068" spans="1:7">
      <c r="A1068" s="3">
        <v>119823</v>
      </c>
      <c r="D1068">
        <f t="shared" si="51"/>
        <v>0.1919078924155648</v>
      </c>
      <c r="E1068">
        <f t="shared" si="53"/>
        <v>1068</v>
      </c>
      <c r="F1068" s="3">
        <v>733195</v>
      </c>
      <c r="G1068">
        <f t="shared" si="52"/>
        <v>-1.5831625989212226</v>
      </c>
    </row>
    <row r="1069" spans="1:7">
      <c r="A1069" s="3">
        <v>1123216</v>
      </c>
      <c r="D1069">
        <f t="shared" si="51"/>
        <v>0.19328595618692193</v>
      </c>
      <c r="E1069">
        <f t="shared" si="53"/>
        <v>1069</v>
      </c>
      <c r="F1069" s="3">
        <v>733793</v>
      </c>
      <c r="G1069">
        <f t="shared" si="52"/>
        <v>-1.584512061140567</v>
      </c>
    </row>
    <row r="1070" spans="1:7">
      <c r="A1070" s="3">
        <v>1058313</v>
      </c>
      <c r="D1070">
        <f t="shared" si="51"/>
        <v>0.19466438711783374</v>
      </c>
      <c r="E1070">
        <f t="shared" si="53"/>
        <v>1070</v>
      </c>
      <c r="F1070" s="3">
        <v>742223</v>
      </c>
      <c r="G1070">
        <f t="shared" si="52"/>
        <v>-1.5841236059876695</v>
      </c>
    </row>
    <row r="1071" spans="1:7">
      <c r="A1071" s="3">
        <v>900000</v>
      </c>
      <c r="D1071">
        <f t="shared" si="51"/>
        <v>0.19604318802451795</v>
      </c>
      <c r="E1071">
        <f t="shared" si="53"/>
        <v>1071</v>
      </c>
      <c r="F1071" s="3">
        <v>742996</v>
      </c>
      <c r="G1071">
        <f t="shared" si="52"/>
        <v>-1.5853830008256602</v>
      </c>
    </row>
    <row r="1072" spans="1:7">
      <c r="A1072" s="3">
        <v>215000</v>
      </c>
      <c r="D1072">
        <f t="shared" si="51"/>
        <v>0.19742236172827538</v>
      </c>
      <c r="E1072">
        <f t="shared" si="53"/>
        <v>1072</v>
      </c>
      <c r="F1072" s="3">
        <v>743331</v>
      </c>
      <c r="G1072">
        <f t="shared" si="52"/>
        <v>-1.5866785086486628</v>
      </c>
    </row>
    <row r="1073" spans="1:7">
      <c r="A1073" s="3">
        <v>350238</v>
      </c>
      <c r="D1073">
        <f t="shared" si="51"/>
        <v>0.19880191105553191</v>
      </c>
      <c r="E1073">
        <f t="shared" si="53"/>
        <v>1073</v>
      </c>
      <c r="F1073" s="3">
        <v>743550</v>
      </c>
      <c r="G1073">
        <f t="shared" si="52"/>
        <v>-1.5880862845561472</v>
      </c>
    </row>
    <row r="1074" spans="1:7">
      <c r="A1074" s="3">
        <v>122213</v>
      </c>
      <c r="D1074">
        <f t="shared" si="51"/>
        <v>0.20018183883788332</v>
      </c>
      <c r="E1074">
        <f t="shared" si="53"/>
        <v>1074</v>
      </c>
      <c r="F1074" s="3">
        <v>744703</v>
      </c>
      <c r="G1074">
        <f t="shared" si="52"/>
        <v>-1.5891750839497099</v>
      </c>
    </row>
    <row r="1075" spans="1:7">
      <c r="A1075" s="3">
        <v>1550160</v>
      </c>
      <c r="D1075">
        <f t="shared" si="51"/>
        <v>0.20156214791214025</v>
      </c>
      <c r="E1075">
        <f t="shared" si="53"/>
        <v>1075</v>
      </c>
      <c r="F1075" s="3">
        <v>744844</v>
      </c>
      <c r="G1075">
        <f t="shared" si="52"/>
        <v>-1.5905434308952937</v>
      </c>
    </row>
    <row r="1076" spans="1:7">
      <c r="A1076" s="3">
        <v>200800</v>
      </c>
      <c r="D1076">
        <f t="shared" si="51"/>
        <v>0.20294284112037073</v>
      </c>
      <c r="E1076">
        <f t="shared" si="53"/>
        <v>1076</v>
      </c>
      <c r="F1076" s="3">
        <v>750000</v>
      </c>
      <c r="G1076">
        <f t="shared" si="52"/>
        <v>-1.5907723884899589</v>
      </c>
    </row>
    <row r="1077" spans="1:7">
      <c r="A1077" s="3">
        <v>500000</v>
      </c>
      <c r="D1077">
        <f t="shared" si="51"/>
        <v>0.20432392130994689</v>
      </c>
      <c r="E1077">
        <f t="shared" si="53"/>
        <v>1077</v>
      </c>
      <c r="F1077" s="3">
        <v>750000</v>
      </c>
      <c r="G1077">
        <f t="shared" si="52"/>
        <v>-1.5922030665373508</v>
      </c>
    </row>
    <row r="1078" spans="1:7">
      <c r="A1078" s="3">
        <v>2441915</v>
      </c>
      <c r="D1078">
        <f t="shared" si="51"/>
        <v>0.20570539133358742</v>
      </c>
      <c r="E1078">
        <f t="shared" si="53"/>
        <v>1078</v>
      </c>
      <c r="F1078" s="3">
        <v>750000</v>
      </c>
      <c r="G1078">
        <f t="shared" si="52"/>
        <v>-1.5936682118772223</v>
      </c>
    </row>
    <row r="1079" spans="1:7">
      <c r="A1079" s="3">
        <v>2540301</v>
      </c>
      <c r="D1079">
        <f t="shared" si="51"/>
        <v>0.20708725404940509</v>
      </c>
      <c r="E1079">
        <f t="shared" si="53"/>
        <v>1079</v>
      </c>
      <c r="F1079" s="3">
        <v>750000</v>
      </c>
      <c r="G1079">
        <f t="shared" si="52"/>
        <v>-1.5944518591331114</v>
      </c>
    </row>
    <row r="1080" spans="1:7">
      <c r="A1080" s="3">
        <v>10562800</v>
      </c>
      <c r="D1080">
        <f t="shared" si="51"/>
        <v>0.20846951232094926</v>
      </c>
      <c r="E1080">
        <f t="shared" si="53"/>
        <v>1080</v>
      </c>
      <c r="F1080" s="3">
        <v>750000</v>
      </c>
      <c r="G1080">
        <f t="shared" si="52"/>
        <v>-1.5952667491446302</v>
      </c>
    </row>
    <row r="1081" spans="1:7">
      <c r="A1081" s="3">
        <v>449750</v>
      </c>
      <c r="D1081">
        <f t="shared" si="51"/>
        <v>0.2098521690172537</v>
      </c>
      <c r="E1081">
        <f t="shared" si="53"/>
        <v>1081</v>
      </c>
      <c r="F1081" s="3">
        <v>750000</v>
      </c>
      <c r="G1081">
        <f t="shared" si="52"/>
        <v>-1.5966332883652801</v>
      </c>
    </row>
    <row r="1082" spans="1:7">
      <c r="A1082" s="3">
        <v>85000</v>
      </c>
      <c r="D1082">
        <f t="shared" si="51"/>
        <v>0.21123522701288031</v>
      </c>
      <c r="E1082">
        <f t="shared" si="53"/>
        <v>1082</v>
      </c>
      <c r="F1082" s="3">
        <v>750000</v>
      </c>
      <c r="G1082">
        <f t="shared" si="52"/>
        <v>-1.5977683705950241</v>
      </c>
    </row>
    <row r="1083" spans="1:7">
      <c r="A1083" s="3">
        <v>3500000</v>
      </c>
      <c r="D1083">
        <f t="shared" si="51"/>
        <v>0.21261868918796534</v>
      </c>
      <c r="E1083">
        <f t="shared" si="53"/>
        <v>1083</v>
      </c>
      <c r="F1083" s="3">
        <v>750000</v>
      </c>
      <c r="G1083">
        <f t="shared" si="52"/>
        <v>-1.5985173842556755</v>
      </c>
    </row>
    <row r="1084" spans="1:7">
      <c r="A1084" s="3">
        <v>4873500</v>
      </c>
      <c r="D1084">
        <f t="shared" si="51"/>
        <v>0.21400255842826676</v>
      </c>
      <c r="E1084">
        <f t="shared" si="53"/>
        <v>1084</v>
      </c>
      <c r="F1084" s="3">
        <v>750000</v>
      </c>
      <c r="G1084">
        <f t="shared" si="52"/>
        <v>-1.5999226033096312</v>
      </c>
    </row>
    <row r="1085" spans="1:7">
      <c r="A1085" s="3">
        <v>400000</v>
      </c>
      <c r="D1085">
        <f t="shared" si="51"/>
        <v>0.21538683762520805</v>
      </c>
      <c r="E1085">
        <f t="shared" si="53"/>
        <v>1085</v>
      </c>
      <c r="F1085" s="3">
        <v>750000</v>
      </c>
      <c r="G1085">
        <f t="shared" si="52"/>
        <v>-1.6013453219546689</v>
      </c>
    </row>
    <row r="1086" spans="1:7">
      <c r="A1086" s="3">
        <v>500000</v>
      </c>
      <c r="D1086">
        <f t="shared" si="51"/>
        <v>0.21677152967592705</v>
      </c>
      <c r="E1086">
        <f t="shared" si="53"/>
        <v>1086</v>
      </c>
      <c r="F1086" s="3">
        <v>750000</v>
      </c>
      <c r="G1086">
        <f t="shared" si="52"/>
        <v>-1.6024374040991811</v>
      </c>
    </row>
    <row r="1087" spans="1:7">
      <c r="A1087" s="3">
        <v>300000</v>
      </c>
      <c r="D1087">
        <f t="shared" si="51"/>
        <v>0.21815663748332023</v>
      </c>
      <c r="E1087">
        <f t="shared" si="53"/>
        <v>1087</v>
      </c>
      <c r="F1087" s="3">
        <v>750000</v>
      </c>
      <c r="G1087">
        <f t="shared" si="52"/>
        <v>-1.6039092123434291</v>
      </c>
    </row>
    <row r="1088" spans="1:7">
      <c r="A1088" s="3">
        <v>642753</v>
      </c>
      <c r="D1088">
        <f t="shared" si="51"/>
        <v>0.21954216395609191</v>
      </c>
      <c r="E1088">
        <f t="shared" si="53"/>
        <v>1088</v>
      </c>
      <c r="F1088" s="3">
        <v>750000</v>
      </c>
      <c r="G1088">
        <f t="shared" si="52"/>
        <v>-1.6047876789994415</v>
      </c>
    </row>
    <row r="1089" spans="1:7">
      <c r="A1089" s="3">
        <v>4336500</v>
      </c>
      <c r="D1089">
        <f t="shared" ref="D1089:D1152" si="54">NORMSINV((E1089-0.5)/C$12)</f>
        <v>0.22092811200879886</v>
      </c>
      <c r="E1089">
        <f t="shared" si="53"/>
        <v>1089</v>
      </c>
      <c r="F1089" s="3">
        <v>750000</v>
      </c>
      <c r="G1089">
        <f t="shared" ref="G1089:G1152" si="55">IF(ISERROR((2*E1089 -1)/C$12*(LN(NORMDIST(F1089,C$6,C$8,TRUE))+LN(1-NORMDIST(INDEX(F:F,C$12-E1089+1,,1),C$6,C$8,TRUE)))),"",(2*E1089 -1)/C$12*(LN(NORMDIST(F1089,C$6,C$8,TRUE))+LN(1-NORMDIST(INDEX(F:F,C$12-E1089+1,,1),C$6,C$8,TRUE))))</f>
        <v>-1.606069753205821</v>
      </c>
    </row>
    <row r="1090" spans="1:7">
      <c r="A1090" s="3">
        <v>960000</v>
      </c>
      <c r="D1090">
        <f t="shared" si="54"/>
        <v>0.22231448456190006</v>
      </c>
      <c r="E1090">
        <f t="shared" ref="E1090:E1153" si="56">E1089+1</f>
        <v>1090</v>
      </c>
      <c r="F1090" s="3">
        <v>750000</v>
      </c>
      <c r="G1090">
        <f t="shared" si="55"/>
        <v>-1.6074534570889605</v>
      </c>
    </row>
    <row r="1091" spans="1:7">
      <c r="A1091" s="3">
        <v>1350000</v>
      </c>
      <c r="D1091">
        <f t="shared" si="54"/>
        <v>0.22370128454180202</v>
      </c>
      <c r="E1091">
        <f t="shared" si="56"/>
        <v>1091</v>
      </c>
      <c r="F1091" s="3">
        <v>750000</v>
      </c>
      <c r="G1091">
        <f t="shared" si="55"/>
        <v>-1.6083392623625974</v>
      </c>
    </row>
    <row r="1092" spans="1:7">
      <c r="A1092" s="3">
        <v>2002000</v>
      </c>
      <c r="D1092">
        <f t="shared" si="54"/>
        <v>0.2250885148809075</v>
      </c>
      <c r="E1092">
        <f t="shared" si="56"/>
        <v>1092</v>
      </c>
      <c r="F1092" s="3">
        <v>750584</v>
      </c>
      <c r="G1092">
        <f t="shared" si="55"/>
        <v>-1.6092302683428925</v>
      </c>
    </row>
    <row r="1093" spans="1:7">
      <c r="A1093" s="3">
        <v>1819055</v>
      </c>
      <c r="D1093">
        <f t="shared" si="54"/>
        <v>0.22647617851766411</v>
      </c>
      <c r="E1093">
        <f t="shared" si="56"/>
        <v>1093</v>
      </c>
      <c r="F1093" s="3">
        <v>750772</v>
      </c>
      <c r="G1093">
        <f t="shared" si="55"/>
        <v>-1.6102182190642731</v>
      </c>
    </row>
    <row r="1094" spans="1:7">
      <c r="A1094" s="3">
        <v>481844</v>
      </c>
      <c r="D1094">
        <f t="shared" si="54"/>
        <v>0.2278642783966108</v>
      </c>
      <c r="E1094">
        <f t="shared" si="56"/>
        <v>1094</v>
      </c>
      <c r="F1094" s="3">
        <v>751872</v>
      </c>
      <c r="G1094">
        <f t="shared" si="55"/>
        <v>-1.6110232302624199</v>
      </c>
    </row>
    <row r="1095" spans="1:7">
      <c r="A1095" s="3">
        <v>500000</v>
      </c>
      <c r="D1095">
        <f t="shared" si="54"/>
        <v>0.22925281746842824</v>
      </c>
      <c r="E1095">
        <f t="shared" si="56"/>
        <v>1095</v>
      </c>
      <c r="F1095" s="3">
        <v>752332</v>
      </c>
      <c r="G1095">
        <f t="shared" si="55"/>
        <v>-1.6123055415527578</v>
      </c>
    </row>
    <row r="1096" spans="1:7">
      <c r="A1096" s="3">
        <v>604973</v>
      </c>
      <c r="D1096">
        <f t="shared" si="54"/>
        <v>0.23064179868998541</v>
      </c>
      <c r="E1096">
        <f t="shared" si="56"/>
        <v>1096</v>
      </c>
      <c r="F1096" s="3">
        <v>753624</v>
      </c>
      <c r="G1096">
        <f t="shared" si="55"/>
        <v>-1.6134193655961391</v>
      </c>
    </row>
    <row r="1097" spans="1:7">
      <c r="A1097" s="3">
        <v>2415760</v>
      </c>
      <c r="D1097">
        <f t="shared" si="54"/>
        <v>0.23203122502439036</v>
      </c>
      <c r="E1097">
        <f t="shared" si="56"/>
        <v>1097</v>
      </c>
      <c r="F1097" s="3">
        <v>758910</v>
      </c>
      <c r="G1097">
        <f t="shared" si="55"/>
        <v>-1.6135537866665757</v>
      </c>
    </row>
    <row r="1098" spans="1:7">
      <c r="A1098" s="3">
        <v>8474994</v>
      </c>
      <c r="D1098">
        <f t="shared" si="54"/>
        <v>0.23342109944103806</v>
      </c>
      <c r="E1098">
        <f t="shared" si="56"/>
        <v>1098</v>
      </c>
      <c r="F1098" s="3">
        <v>760000</v>
      </c>
      <c r="G1098">
        <f t="shared" si="55"/>
        <v>-1.6142293093789237</v>
      </c>
    </row>
    <row r="1099" spans="1:7">
      <c r="A1099" s="3">
        <v>2000000</v>
      </c>
      <c r="D1099">
        <f t="shared" si="54"/>
        <v>0.23481142491565982</v>
      </c>
      <c r="E1099">
        <f t="shared" si="56"/>
        <v>1099</v>
      </c>
      <c r="F1099" s="3">
        <v>762476</v>
      </c>
      <c r="G1099">
        <f t="shared" si="55"/>
        <v>-1.6151407819042864</v>
      </c>
    </row>
    <row r="1100" spans="1:7">
      <c r="A1100" s="3">
        <v>500000</v>
      </c>
      <c r="D1100">
        <f t="shared" si="54"/>
        <v>0.23620220443037415</v>
      </c>
      <c r="E1100">
        <f t="shared" si="56"/>
        <v>1100</v>
      </c>
      <c r="F1100" s="3">
        <v>768112</v>
      </c>
      <c r="G1100">
        <f t="shared" si="55"/>
        <v>-1.6153072641211064</v>
      </c>
    </row>
    <row r="1101" spans="1:7">
      <c r="A1101" s="3">
        <v>3600000</v>
      </c>
      <c r="D1101">
        <f t="shared" si="54"/>
        <v>0.2375934409737345</v>
      </c>
      <c r="E1101">
        <f t="shared" si="56"/>
        <v>1101</v>
      </c>
      <c r="F1101" s="3">
        <v>768794</v>
      </c>
      <c r="G1101">
        <f t="shared" si="55"/>
        <v>-1.6166228173491211</v>
      </c>
    </row>
    <row r="1102" spans="1:7">
      <c r="A1102" s="3">
        <v>500000</v>
      </c>
      <c r="D1102">
        <f t="shared" si="54"/>
        <v>0.23898513754078188</v>
      </c>
      <c r="E1102">
        <f t="shared" si="56"/>
        <v>1102</v>
      </c>
      <c r="F1102" s="3">
        <v>775000</v>
      </c>
      <c r="G1102">
        <f t="shared" si="55"/>
        <v>-1.6166937481725767</v>
      </c>
    </row>
    <row r="1103" spans="1:7">
      <c r="A1103" s="3">
        <v>1800000</v>
      </c>
      <c r="D1103">
        <f t="shared" si="54"/>
        <v>0.2403772971330923</v>
      </c>
      <c r="E1103">
        <f t="shared" si="56"/>
        <v>1103</v>
      </c>
      <c r="F1103" s="3">
        <v>785194</v>
      </c>
      <c r="G1103">
        <f t="shared" si="55"/>
        <v>-1.6158656866353187</v>
      </c>
    </row>
    <row r="1104" spans="1:7">
      <c r="A1104" s="3">
        <v>2000000</v>
      </c>
      <c r="D1104">
        <f t="shared" si="54"/>
        <v>0.24176992275883041</v>
      </c>
      <c r="E1104">
        <f t="shared" si="56"/>
        <v>1104</v>
      </c>
      <c r="F1104" s="3">
        <v>791000</v>
      </c>
      <c r="G1104">
        <f t="shared" si="55"/>
        <v>-1.6160241085000651</v>
      </c>
    </row>
    <row r="1105" spans="1:7">
      <c r="A1105" s="3">
        <v>758910</v>
      </c>
      <c r="D1105">
        <f t="shared" si="54"/>
        <v>0.24316301743279745</v>
      </c>
      <c r="E1105">
        <f t="shared" si="56"/>
        <v>1105</v>
      </c>
      <c r="F1105" s="3">
        <v>792216</v>
      </c>
      <c r="G1105">
        <f t="shared" si="55"/>
        <v>-1.6172146733337931</v>
      </c>
    </row>
    <row r="1106" spans="1:7">
      <c r="A1106" s="3">
        <v>262500</v>
      </c>
      <c r="D1106">
        <f t="shared" si="54"/>
        <v>0.24455658417648482</v>
      </c>
      <c r="E1106">
        <f t="shared" si="56"/>
        <v>1106</v>
      </c>
      <c r="F1106" s="3">
        <v>797170</v>
      </c>
      <c r="G1106">
        <f t="shared" si="55"/>
        <v>-1.6175625489166117</v>
      </c>
    </row>
    <row r="1107" spans="1:7">
      <c r="A1107" s="3">
        <v>405698</v>
      </c>
      <c r="D1107">
        <f t="shared" si="54"/>
        <v>0.24595062601812367</v>
      </c>
      <c r="E1107">
        <f t="shared" si="56"/>
        <v>1107</v>
      </c>
      <c r="F1107" s="3">
        <v>798160</v>
      </c>
      <c r="G1107">
        <f t="shared" si="55"/>
        <v>-1.6185473473390326</v>
      </c>
    </row>
    <row r="1108" spans="1:7">
      <c r="A1108" s="3">
        <v>10000</v>
      </c>
      <c r="D1108">
        <f t="shared" si="54"/>
        <v>0.24734514599273694</v>
      </c>
      <c r="E1108">
        <f t="shared" si="56"/>
        <v>1108</v>
      </c>
      <c r="F1108" s="3">
        <v>798408</v>
      </c>
      <c r="G1108">
        <f t="shared" si="55"/>
        <v>-1.6197089392196091</v>
      </c>
    </row>
    <row r="1109" spans="1:7">
      <c r="A1109" s="3">
        <v>3950000</v>
      </c>
      <c r="D1109">
        <f t="shared" si="54"/>
        <v>0.24874014714219242</v>
      </c>
      <c r="E1109">
        <f t="shared" si="56"/>
        <v>1109</v>
      </c>
      <c r="F1109" s="3">
        <v>799221</v>
      </c>
      <c r="G1109">
        <f t="shared" si="55"/>
        <v>-1.6208308271007472</v>
      </c>
    </row>
    <row r="1110" spans="1:7">
      <c r="A1110" s="3">
        <v>500000</v>
      </c>
      <c r="D1110">
        <f t="shared" si="54"/>
        <v>0.25013563251525278</v>
      </c>
      <c r="E1110">
        <f t="shared" si="56"/>
        <v>1110</v>
      </c>
      <c r="F1110" s="3">
        <v>799673</v>
      </c>
      <c r="G1110">
        <f t="shared" si="55"/>
        <v>-1.6221908605008846</v>
      </c>
    </row>
    <row r="1111" spans="1:7">
      <c r="A1111" s="3">
        <v>800000</v>
      </c>
      <c r="D1111">
        <f t="shared" si="54"/>
        <v>0.25153160516763023</v>
      </c>
      <c r="E1111">
        <f t="shared" si="56"/>
        <v>1111</v>
      </c>
      <c r="F1111" s="3">
        <v>799759</v>
      </c>
      <c r="G1111">
        <f t="shared" si="55"/>
        <v>-1.6231827035433166</v>
      </c>
    </row>
    <row r="1112" spans="1:7">
      <c r="A1112" s="3">
        <v>306500</v>
      </c>
      <c r="D1112">
        <f t="shared" si="54"/>
        <v>0.25292806816203711</v>
      </c>
      <c r="E1112">
        <f t="shared" si="56"/>
        <v>1112</v>
      </c>
      <c r="F1112" s="3">
        <v>799825</v>
      </c>
      <c r="G1112">
        <f t="shared" si="55"/>
        <v>-1.6243937561046975</v>
      </c>
    </row>
    <row r="1113" spans="1:7">
      <c r="A1113" s="3">
        <v>15206150</v>
      </c>
      <c r="D1113">
        <f t="shared" si="54"/>
        <v>0.25432502456824091</v>
      </c>
      <c r="E1113">
        <f t="shared" si="56"/>
        <v>1113</v>
      </c>
      <c r="F1113" s="3">
        <v>800000</v>
      </c>
      <c r="G1113">
        <f t="shared" si="55"/>
        <v>-1.6252171592510607</v>
      </c>
    </row>
    <row r="1114" spans="1:7">
      <c r="A1114" s="3">
        <v>3000000</v>
      </c>
      <c r="D1114">
        <f t="shared" si="54"/>
        <v>0.25572247746311516</v>
      </c>
      <c r="E1114">
        <f t="shared" si="56"/>
        <v>1114</v>
      </c>
      <c r="F1114" s="3">
        <v>800000</v>
      </c>
      <c r="G1114">
        <f t="shared" si="55"/>
        <v>-1.6263203833410502</v>
      </c>
    </row>
    <row r="1115" spans="1:7">
      <c r="A1115" s="3">
        <v>750584</v>
      </c>
      <c r="D1115">
        <f t="shared" si="54"/>
        <v>0.25712042993069556</v>
      </c>
      <c r="E1115">
        <f t="shared" si="56"/>
        <v>1115</v>
      </c>
      <c r="F1115" s="3">
        <v>800000</v>
      </c>
      <c r="G1115">
        <f t="shared" si="55"/>
        <v>-1.6277045658856795</v>
      </c>
    </row>
    <row r="1116" spans="1:7">
      <c r="A1116" s="3">
        <v>5907665</v>
      </c>
      <c r="D1116">
        <f t="shared" si="54"/>
        <v>0.25851888506223158</v>
      </c>
      <c r="E1116">
        <f t="shared" si="56"/>
        <v>1116</v>
      </c>
      <c r="F1116" s="3">
        <v>800000</v>
      </c>
      <c r="G1116">
        <f t="shared" si="55"/>
        <v>-1.6291290790241892</v>
      </c>
    </row>
    <row r="1117" spans="1:7">
      <c r="A1117" s="3">
        <v>7000000</v>
      </c>
      <c r="D1117">
        <f t="shared" si="54"/>
        <v>0.25991784595624118</v>
      </c>
      <c r="E1117">
        <f t="shared" si="56"/>
        <v>1117</v>
      </c>
      <c r="F1117" s="3">
        <v>800000</v>
      </c>
      <c r="G1117">
        <f t="shared" si="55"/>
        <v>-1.6304593443169091</v>
      </c>
    </row>
    <row r="1118" spans="1:7">
      <c r="A1118" s="3">
        <v>7945004</v>
      </c>
      <c r="D1118">
        <f t="shared" si="54"/>
        <v>0.26131731571856642</v>
      </c>
      <c r="E1118">
        <f t="shared" si="56"/>
        <v>1118</v>
      </c>
      <c r="F1118" s="3">
        <v>800000</v>
      </c>
      <c r="G1118">
        <f t="shared" si="55"/>
        <v>-1.6317224655828175</v>
      </c>
    </row>
    <row r="1119" spans="1:7">
      <c r="A1119" s="3">
        <v>15000</v>
      </c>
      <c r="D1119">
        <f t="shared" si="54"/>
        <v>0.26271729746242589</v>
      </c>
      <c r="E1119">
        <f t="shared" si="56"/>
        <v>1119</v>
      </c>
      <c r="F1119" s="3">
        <v>800000</v>
      </c>
      <c r="G1119">
        <f t="shared" si="55"/>
        <v>-1.6331576872026996</v>
      </c>
    </row>
    <row r="1120" spans="1:7">
      <c r="A1120" s="3">
        <v>9900000</v>
      </c>
      <c r="D1120">
        <f t="shared" si="54"/>
        <v>0.26411779430847199</v>
      </c>
      <c r="E1120">
        <f t="shared" si="56"/>
        <v>1120</v>
      </c>
      <c r="F1120" s="3">
        <v>800000</v>
      </c>
      <c r="G1120">
        <f t="shared" si="55"/>
        <v>-1.6345079361690256</v>
      </c>
    </row>
    <row r="1121" spans="1:7">
      <c r="A1121" s="3">
        <v>442320</v>
      </c>
      <c r="D1121">
        <f t="shared" si="54"/>
        <v>0.26551880938484385</v>
      </c>
      <c r="E1121">
        <f t="shared" si="56"/>
        <v>1121</v>
      </c>
      <c r="F1121" s="3">
        <v>801808</v>
      </c>
      <c r="G1121">
        <f t="shared" si="55"/>
        <v>-1.6354391213384034</v>
      </c>
    </row>
    <row r="1122" spans="1:7">
      <c r="A1122" s="3">
        <v>3380890</v>
      </c>
      <c r="D1122">
        <f t="shared" si="54"/>
        <v>0.26692034582722507</v>
      </c>
      <c r="E1122">
        <f t="shared" si="56"/>
        <v>1122</v>
      </c>
      <c r="F1122" s="3">
        <v>809467</v>
      </c>
      <c r="G1122">
        <f t="shared" si="55"/>
        <v>-1.6351494394849404</v>
      </c>
    </row>
    <row r="1123" spans="1:7">
      <c r="A1123" s="3">
        <v>250000</v>
      </c>
      <c r="D1123">
        <f t="shared" si="54"/>
        <v>0.26832240677889768</v>
      </c>
      <c r="E1123">
        <f t="shared" si="56"/>
        <v>1123</v>
      </c>
      <c r="F1123" s="3">
        <v>818471</v>
      </c>
      <c r="G1123">
        <f t="shared" si="55"/>
        <v>-1.6344075595782748</v>
      </c>
    </row>
    <row r="1124" spans="1:7">
      <c r="A1124" s="3">
        <v>6000067</v>
      </c>
      <c r="D1124">
        <f t="shared" si="54"/>
        <v>0.2697249953907998</v>
      </c>
      <c r="E1124">
        <f t="shared" si="56"/>
        <v>1124</v>
      </c>
      <c r="F1124" s="3">
        <v>820465</v>
      </c>
      <c r="G1124">
        <f t="shared" si="55"/>
        <v>-1.6352527099051426</v>
      </c>
    </row>
    <row r="1125" spans="1:7">
      <c r="A1125" s="3">
        <v>35000</v>
      </c>
      <c r="D1125">
        <f t="shared" si="54"/>
        <v>0.271128114821581</v>
      </c>
      <c r="E1125">
        <f t="shared" si="56"/>
        <v>1125</v>
      </c>
      <c r="F1125" s="3">
        <v>828653</v>
      </c>
      <c r="G1125">
        <f t="shared" si="55"/>
        <v>-1.6345378917042386</v>
      </c>
    </row>
    <row r="1126" spans="1:7">
      <c r="A1126" s="3">
        <v>325000</v>
      </c>
      <c r="D1126">
        <f t="shared" si="54"/>
        <v>0.27253176823765912</v>
      </c>
      <c r="E1126">
        <f t="shared" si="56"/>
        <v>1126</v>
      </c>
      <c r="F1126" s="3">
        <v>831395</v>
      </c>
      <c r="G1126">
        <f t="shared" si="55"/>
        <v>-1.6352146942776742</v>
      </c>
    </row>
    <row r="1127" spans="1:7">
      <c r="A1127" s="3">
        <v>1440590</v>
      </c>
      <c r="D1127">
        <f t="shared" si="54"/>
        <v>0.27393595881327865</v>
      </c>
      <c r="E1127">
        <f t="shared" si="56"/>
        <v>1127</v>
      </c>
      <c r="F1127" s="3">
        <v>832969</v>
      </c>
      <c r="G1127">
        <f t="shared" si="55"/>
        <v>-1.6363081377333291</v>
      </c>
    </row>
    <row r="1128" spans="1:7">
      <c r="A1128" s="3">
        <v>1957395</v>
      </c>
      <c r="D1128">
        <f t="shared" si="54"/>
        <v>0.27534068973056586</v>
      </c>
      <c r="E1128">
        <f t="shared" si="56"/>
        <v>1128</v>
      </c>
      <c r="F1128" s="3">
        <v>837355</v>
      </c>
      <c r="G1128">
        <f t="shared" si="55"/>
        <v>-1.6363807073251946</v>
      </c>
    </row>
    <row r="1129" spans="1:7">
      <c r="A1129" s="3">
        <v>10000000</v>
      </c>
      <c r="D1129">
        <f t="shared" si="54"/>
        <v>0.27674596417958919</v>
      </c>
      <c r="E1129">
        <f t="shared" si="56"/>
        <v>1129</v>
      </c>
      <c r="F1129" s="3">
        <v>840000</v>
      </c>
      <c r="G1129">
        <f t="shared" si="55"/>
        <v>-1.6368494194582099</v>
      </c>
    </row>
    <row r="1130" spans="1:7">
      <c r="A1130" s="3">
        <v>1935974</v>
      </c>
      <c r="D1130">
        <f t="shared" si="54"/>
        <v>0.27815178535841423</v>
      </c>
      <c r="E1130">
        <f t="shared" si="56"/>
        <v>1130</v>
      </c>
      <c r="F1130" s="3">
        <v>840000</v>
      </c>
      <c r="G1130">
        <f t="shared" si="55"/>
        <v>-1.6382166468490551</v>
      </c>
    </row>
    <row r="1131" spans="1:7">
      <c r="A1131" s="3">
        <v>300000</v>
      </c>
      <c r="D1131">
        <f t="shared" si="54"/>
        <v>0.27955815647316523</v>
      </c>
      <c r="E1131">
        <f t="shared" si="56"/>
        <v>1131</v>
      </c>
      <c r="F1131" s="3">
        <v>840000</v>
      </c>
      <c r="G1131">
        <f t="shared" si="55"/>
        <v>-1.6389926834436153</v>
      </c>
    </row>
    <row r="1132" spans="1:7">
      <c r="A1132" s="3">
        <v>4665344</v>
      </c>
      <c r="D1132">
        <f t="shared" si="54"/>
        <v>0.28096508073808096</v>
      </c>
      <c r="E1132">
        <f t="shared" si="56"/>
        <v>1132</v>
      </c>
      <c r="F1132" s="3">
        <v>850000</v>
      </c>
      <c r="G1132">
        <f t="shared" si="55"/>
        <v>-1.6380188964613369</v>
      </c>
    </row>
    <row r="1133" spans="1:7">
      <c r="A1133" s="3">
        <v>111376</v>
      </c>
      <c r="D1133">
        <f t="shared" si="54"/>
        <v>0.28237256137557509</v>
      </c>
      <c r="E1133">
        <f t="shared" si="56"/>
        <v>1133</v>
      </c>
      <c r="F1133" s="3">
        <v>850000</v>
      </c>
      <c r="G1133">
        <f t="shared" si="55"/>
        <v>-1.6392983076687371</v>
      </c>
    </row>
    <row r="1134" spans="1:7">
      <c r="A1134" s="3">
        <v>385801</v>
      </c>
      <c r="D1134">
        <f t="shared" si="54"/>
        <v>0.28378060161629631</v>
      </c>
      <c r="E1134">
        <f t="shared" si="56"/>
        <v>1134</v>
      </c>
      <c r="F1134" s="3">
        <v>850000</v>
      </c>
      <c r="G1134">
        <f t="shared" si="55"/>
        <v>-1.6403666822156568</v>
      </c>
    </row>
    <row r="1135" spans="1:7">
      <c r="A1135" s="3">
        <v>700000</v>
      </c>
      <c r="D1135">
        <f t="shared" si="54"/>
        <v>0.28518920469918568</v>
      </c>
      <c r="E1135">
        <f t="shared" si="56"/>
        <v>1135</v>
      </c>
      <c r="F1135" s="3">
        <v>850000</v>
      </c>
      <c r="G1135">
        <f t="shared" si="55"/>
        <v>-1.6416703085563538</v>
      </c>
    </row>
    <row r="1136" spans="1:7">
      <c r="A1136" s="3">
        <v>1312500</v>
      </c>
      <c r="D1136">
        <f t="shared" si="54"/>
        <v>0.28659837387153914</v>
      </c>
      <c r="E1136">
        <f t="shared" si="56"/>
        <v>1136</v>
      </c>
      <c r="F1136" s="3">
        <v>855766</v>
      </c>
      <c r="G1136">
        <f t="shared" si="55"/>
        <v>-1.6415582121765169</v>
      </c>
    </row>
    <row r="1137" spans="1:7">
      <c r="A1137" s="3">
        <v>330000</v>
      </c>
      <c r="D1137">
        <f t="shared" si="54"/>
        <v>0.2880081123890656</v>
      </c>
      <c r="E1137">
        <f t="shared" si="56"/>
        <v>1137</v>
      </c>
      <c r="F1137" s="3">
        <v>871202</v>
      </c>
      <c r="G1137">
        <f t="shared" si="55"/>
        <v>-1.639236148000961</v>
      </c>
    </row>
    <row r="1138" spans="1:7">
      <c r="A1138" s="3">
        <v>511359</v>
      </c>
      <c r="D1138">
        <f t="shared" si="54"/>
        <v>0.28941842351594982</v>
      </c>
      <c r="E1138">
        <f t="shared" si="56"/>
        <v>1138</v>
      </c>
      <c r="F1138" s="3">
        <v>871845</v>
      </c>
      <c r="G1138">
        <f t="shared" si="55"/>
        <v>-1.6405288122510504</v>
      </c>
    </row>
    <row r="1139" spans="1:7">
      <c r="A1139" s="3">
        <v>5115250</v>
      </c>
      <c r="D1139">
        <f t="shared" si="54"/>
        <v>0.29082931052491112</v>
      </c>
      <c r="E1139">
        <f t="shared" si="56"/>
        <v>1139</v>
      </c>
      <c r="F1139" s="3">
        <v>879000</v>
      </c>
      <c r="G1139">
        <f t="shared" si="55"/>
        <v>-1.6399293568023523</v>
      </c>
    </row>
    <row r="1140" spans="1:7">
      <c r="A1140" s="3">
        <v>9675588</v>
      </c>
      <c r="D1140">
        <f t="shared" si="54"/>
        <v>0.29224077669726717</v>
      </c>
      <c r="E1140">
        <f t="shared" si="56"/>
        <v>1140</v>
      </c>
      <c r="F1140" s="3">
        <v>879810</v>
      </c>
      <c r="G1140">
        <f t="shared" si="55"/>
        <v>-1.6409670812118884</v>
      </c>
    </row>
    <row r="1141" spans="1:7">
      <c r="A1141" s="3">
        <v>638620</v>
      </c>
      <c r="D1141">
        <f t="shared" si="54"/>
        <v>0.29365282532299353</v>
      </c>
      <c r="E1141">
        <f t="shared" si="56"/>
        <v>1141</v>
      </c>
      <c r="F1141" s="3">
        <v>881000</v>
      </c>
      <c r="G1141">
        <f t="shared" si="55"/>
        <v>-1.6419856352448448</v>
      </c>
    </row>
    <row r="1142" spans="1:7">
      <c r="A1142" s="3">
        <v>50000</v>
      </c>
      <c r="D1142">
        <f t="shared" si="54"/>
        <v>0.29506545970078674</v>
      </c>
      <c r="E1142">
        <f t="shared" si="56"/>
        <v>1142</v>
      </c>
      <c r="F1142" s="3">
        <v>883200</v>
      </c>
      <c r="G1142">
        <f t="shared" si="55"/>
        <v>-1.6427983716839258</v>
      </c>
    </row>
    <row r="1143" spans="1:7">
      <c r="A1143" s="3">
        <v>50000</v>
      </c>
      <c r="D1143">
        <f t="shared" si="54"/>
        <v>0.29647868313812775</v>
      </c>
      <c r="E1143">
        <f t="shared" si="56"/>
        <v>1143</v>
      </c>
      <c r="F1143" s="3">
        <v>884417</v>
      </c>
      <c r="G1143">
        <f t="shared" si="55"/>
        <v>-1.6438963383357996</v>
      </c>
    </row>
    <row r="1144" spans="1:7">
      <c r="A1144" s="3">
        <v>1900000</v>
      </c>
      <c r="D1144">
        <f t="shared" si="54"/>
        <v>0.2978924989513424</v>
      </c>
      <c r="E1144">
        <f t="shared" si="56"/>
        <v>1144</v>
      </c>
      <c r="F1144" s="3">
        <v>885000</v>
      </c>
      <c r="G1144">
        <f t="shared" si="55"/>
        <v>-1.6451649188942763</v>
      </c>
    </row>
    <row r="1145" spans="1:7">
      <c r="A1145" s="3">
        <v>50000</v>
      </c>
      <c r="D1145">
        <f t="shared" si="54"/>
        <v>0.29930691046566715</v>
      </c>
      <c r="E1145">
        <f t="shared" si="56"/>
        <v>1145</v>
      </c>
      <c r="F1145" s="3">
        <v>885130</v>
      </c>
      <c r="G1145">
        <f t="shared" si="55"/>
        <v>-1.6465729386125543</v>
      </c>
    </row>
    <row r="1146" spans="1:7">
      <c r="A1146" s="3">
        <v>3004365</v>
      </c>
      <c r="D1146">
        <f t="shared" si="54"/>
        <v>0.30072192101531009</v>
      </c>
      <c r="E1146">
        <f t="shared" si="56"/>
        <v>1146</v>
      </c>
      <c r="F1146" s="3">
        <v>886381</v>
      </c>
      <c r="G1146">
        <f t="shared" si="55"/>
        <v>-1.6477221925716501</v>
      </c>
    </row>
    <row r="1147" spans="1:7">
      <c r="A1147" s="3">
        <v>210000</v>
      </c>
      <c r="D1147">
        <f t="shared" si="54"/>
        <v>0.30213753394351761</v>
      </c>
      <c r="E1147">
        <f t="shared" si="56"/>
        <v>1147</v>
      </c>
      <c r="F1147" s="3">
        <v>888638</v>
      </c>
      <c r="G1147">
        <f t="shared" si="55"/>
        <v>-1.648640335693059</v>
      </c>
    </row>
    <row r="1148" spans="1:7">
      <c r="A1148" s="3">
        <v>300000</v>
      </c>
      <c r="D1148">
        <f t="shared" si="54"/>
        <v>0.3035537526026359</v>
      </c>
      <c r="E1148">
        <f t="shared" si="56"/>
        <v>1148</v>
      </c>
      <c r="F1148" s="3">
        <v>892500</v>
      </c>
      <c r="G1148">
        <f t="shared" si="55"/>
        <v>-1.6491876645536698</v>
      </c>
    </row>
    <row r="1149" spans="1:7">
      <c r="A1149" s="3">
        <v>10000</v>
      </c>
      <c r="D1149">
        <f t="shared" si="54"/>
        <v>0.30497058035417829</v>
      </c>
      <c r="E1149">
        <f t="shared" si="56"/>
        <v>1149</v>
      </c>
      <c r="F1149" s="3">
        <v>899021</v>
      </c>
      <c r="G1149">
        <f t="shared" si="55"/>
        <v>-1.6491208490076883</v>
      </c>
    </row>
    <row r="1150" spans="1:7">
      <c r="A1150" s="3">
        <v>94500</v>
      </c>
      <c r="D1150">
        <f t="shared" si="54"/>
        <v>0.30638802056888798</v>
      </c>
      <c r="E1150">
        <f t="shared" si="56"/>
        <v>1150</v>
      </c>
      <c r="F1150" s="3">
        <v>899875</v>
      </c>
      <c r="G1150">
        <f t="shared" si="55"/>
        <v>-1.6503597079547281</v>
      </c>
    </row>
    <row r="1151" spans="1:7">
      <c r="A1151" s="3">
        <v>1000000</v>
      </c>
      <c r="D1151">
        <f t="shared" si="54"/>
        <v>0.3078060766268047</v>
      </c>
      <c r="E1151">
        <f t="shared" si="56"/>
        <v>1151</v>
      </c>
      <c r="F1151" s="3">
        <v>900000</v>
      </c>
      <c r="G1151">
        <f t="shared" si="55"/>
        <v>-1.6517665649922426</v>
      </c>
    </row>
    <row r="1152" spans="1:7">
      <c r="A1152" s="3">
        <v>175000</v>
      </c>
      <c r="D1152">
        <f t="shared" si="54"/>
        <v>0.30922475191733118</v>
      </c>
      <c r="E1152">
        <f t="shared" si="56"/>
        <v>1152</v>
      </c>
      <c r="F1152" s="3">
        <v>900000</v>
      </c>
      <c r="G1152">
        <f t="shared" si="55"/>
        <v>-1.6532022595293938</v>
      </c>
    </row>
    <row r="1153" spans="1:7">
      <c r="A1153" s="3">
        <v>300000</v>
      </c>
      <c r="D1153">
        <f t="shared" ref="D1153:D1216" si="57">NORMSINV((E1153-0.5)/C$12)</f>
        <v>0.31064404983929755</v>
      </c>
      <c r="E1153">
        <f t="shared" si="56"/>
        <v>1153</v>
      </c>
      <c r="F1153" s="3">
        <v>900000</v>
      </c>
      <c r="G1153">
        <f t="shared" ref="G1153:G1216" si="58">IF(ISERROR((2*E1153 -1)/C$12*(LN(NORMDIST(F1153,C$6,C$8,TRUE))+LN(1-NORMDIST(INDEX(F:F,C$12-E1153+1,,1),C$6,C$8,TRUE)))),"",(2*E1153 -1)/C$12*(LN(NORMDIST(F1153,C$6,C$8,TRUE))+LN(1-NORMDIST(INDEX(F:F,C$12-E1153+1,,1),C$6,C$8,TRUE))))</f>
        <v>-1.6546379540665448</v>
      </c>
    </row>
    <row r="1154" spans="1:7">
      <c r="A1154" s="3">
        <v>260000</v>
      </c>
      <c r="D1154">
        <f t="shared" si="57"/>
        <v>0.3120639738010299</v>
      </c>
      <c r="E1154">
        <f t="shared" ref="E1154:E1217" si="59">E1153+1</f>
        <v>1154</v>
      </c>
      <c r="F1154" s="3">
        <v>900000</v>
      </c>
      <c r="G1154">
        <f t="shared" si="58"/>
        <v>-1.6560736486036958</v>
      </c>
    </row>
    <row r="1155" spans="1:7">
      <c r="A1155" s="3">
        <v>2914000</v>
      </c>
      <c r="D1155">
        <f t="shared" si="57"/>
        <v>0.31348452722041564</v>
      </c>
      <c r="E1155">
        <f t="shared" si="59"/>
        <v>1155</v>
      </c>
      <c r="F1155" s="3">
        <v>900000</v>
      </c>
      <c r="G1155">
        <f t="shared" si="58"/>
        <v>-1.6575093431408467</v>
      </c>
    </row>
    <row r="1156" spans="1:7">
      <c r="A1156" s="3">
        <v>850000</v>
      </c>
      <c r="D1156">
        <f t="shared" si="57"/>
        <v>0.31490571352497282</v>
      </c>
      <c r="E1156">
        <f t="shared" si="59"/>
        <v>1156</v>
      </c>
      <c r="F1156" s="3">
        <v>900000</v>
      </c>
      <c r="G1156">
        <f t="shared" si="58"/>
        <v>-1.6589450376779979</v>
      </c>
    </row>
    <row r="1157" spans="1:7">
      <c r="A1157" s="3">
        <v>3775000</v>
      </c>
      <c r="D1157">
        <f t="shared" si="57"/>
        <v>0.31632753615191556</v>
      </c>
      <c r="E1157">
        <f t="shared" si="59"/>
        <v>1157</v>
      </c>
      <c r="F1157" s="3">
        <v>900000</v>
      </c>
      <c r="G1157">
        <f t="shared" si="58"/>
        <v>-1.6603807322151487</v>
      </c>
    </row>
    <row r="1158" spans="1:7">
      <c r="A1158" s="3">
        <v>500000</v>
      </c>
      <c r="D1158">
        <f t="shared" si="57"/>
        <v>0.31774999854822505</v>
      </c>
      <c r="E1158">
        <f t="shared" si="59"/>
        <v>1158</v>
      </c>
      <c r="F1158" s="3">
        <v>900488</v>
      </c>
      <c r="G1158">
        <f t="shared" si="58"/>
        <v>-1.6617030667838026</v>
      </c>
    </row>
    <row r="1159" spans="1:7">
      <c r="A1159" s="3">
        <v>650000</v>
      </c>
      <c r="D1159">
        <f t="shared" si="57"/>
        <v>0.31917310417071598</v>
      </c>
      <c r="E1159">
        <f t="shared" si="59"/>
        <v>1159</v>
      </c>
      <c r="F1159" s="3">
        <v>900900</v>
      </c>
      <c r="G1159">
        <f t="shared" si="58"/>
        <v>-1.6630428815410028</v>
      </c>
    </row>
    <row r="1160" spans="1:7">
      <c r="A1160" s="3">
        <v>27640000</v>
      </c>
      <c r="D1160">
        <f t="shared" si="57"/>
        <v>0.32059685648610642</v>
      </c>
      <c r="E1160">
        <f t="shared" si="59"/>
        <v>1160</v>
      </c>
      <c r="F1160" s="3">
        <v>910000</v>
      </c>
      <c r="G1160">
        <f t="shared" si="58"/>
        <v>-1.6623624910556452</v>
      </c>
    </row>
    <row r="1161" spans="1:7">
      <c r="A1161" s="3">
        <v>250000</v>
      </c>
      <c r="D1161">
        <f t="shared" si="57"/>
        <v>0.3220212589710883</v>
      </c>
      <c r="E1161">
        <f t="shared" si="59"/>
        <v>1161</v>
      </c>
      <c r="F1161" s="3">
        <v>911500</v>
      </c>
      <c r="G1161">
        <f t="shared" si="58"/>
        <v>-1.6634473780541477</v>
      </c>
    </row>
    <row r="1162" spans="1:7">
      <c r="A1162" s="3">
        <v>14518052</v>
      </c>
      <c r="D1162">
        <f t="shared" si="57"/>
        <v>0.32344631511239558</v>
      </c>
      <c r="E1162">
        <f t="shared" si="59"/>
        <v>1162</v>
      </c>
      <c r="F1162" s="3">
        <v>911500</v>
      </c>
      <c r="G1162">
        <f t="shared" si="58"/>
        <v>-1.6648807665746594</v>
      </c>
    </row>
    <row r="1163" spans="1:7">
      <c r="A1163" s="3">
        <v>1463346</v>
      </c>
      <c r="D1163">
        <f t="shared" si="57"/>
        <v>0.32487202840687657</v>
      </c>
      <c r="E1163">
        <f t="shared" si="59"/>
        <v>1163</v>
      </c>
      <c r="F1163" s="3">
        <v>920000</v>
      </c>
      <c r="G1163">
        <f t="shared" si="58"/>
        <v>-1.6643356712298925</v>
      </c>
    </row>
    <row r="1164" spans="1:7">
      <c r="A1164" s="3">
        <v>21574274</v>
      </c>
      <c r="D1164">
        <f t="shared" si="57"/>
        <v>0.3262984023615626</v>
      </c>
      <c r="E1164">
        <f t="shared" si="59"/>
        <v>1164</v>
      </c>
      <c r="F1164" s="3">
        <v>922000</v>
      </c>
      <c r="G1164">
        <f t="shared" si="58"/>
        <v>-1.665301794582313</v>
      </c>
    </row>
    <row r="1165" spans="1:7">
      <c r="A1165" s="3">
        <v>152232</v>
      </c>
      <c r="D1165">
        <f t="shared" si="57"/>
        <v>0.32772544049374186</v>
      </c>
      <c r="E1165">
        <f t="shared" si="59"/>
        <v>1165</v>
      </c>
      <c r="F1165" s="3">
        <v>925111</v>
      </c>
      <c r="G1165">
        <f t="shared" si="58"/>
        <v>-1.6660085498681823</v>
      </c>
    </row>
    <row r="1166" spans="1:7">
      <c r="A1166" s="3">
        <v>400000</v>
      </c>
      <c r="D1166">
        <f t="shared" si="57"/>
        <v>0.32915314633102838</v>
      </c>
      <c r="E1166">
        <f t="shared" si="59"/>
        <v>1166</v>
      </c>
      <c r="F1166" s="3">
        <v>931137</v>
      </c>
      <c r="G1166">
        <f t="shared" si="58"/>
        <v>-1.6660355461737728</v>
      </c>
    </row>
    <row r="1167" spans="1:7">
      <c r="A1167" s="3">
        <v>5000000</v>
      </c>
      <c r="D1167">
        <f t="shared" si="57"/>
        <v>0.33058152341143654</v>
      </c>
      <c r="E1167">
        <f t="shared" si="59"/>
        <v>1167</v>
      </c>
      <c r="F1167" s="3">
        <v>933529</v>
      </c>
      <c r="G1167">
        <f t="shared" si="58"/>
        <v>-1.6669076953998467</v>
      </c>
    </row>
    <row r="1168" spans="1:7">
      <c r="A1168" s="3">
        <v>16294847</v>
      </c>
      <c r="D1168">
        <f t="shared" si="57"/>
        <v>0.33201057528345218</v>
      </c>
      <c r="E1168">
        <f t="shared" si="59"/>
        <v>1168</v>
      </c>
      <c r="F1168" s="3">
        <v>937088</v>
      </c>
      <c r="G1168">
        <f t="shared" si="58"/>
        <v>-1.6675071241862403</v>
      </c>
    </row>
    <row r="1169" spans="1:7">
      <c r="A1169" s="3">
        <v>400000</v>
      </c>
      <c r="D1169">
        <f t="shared" si="57"/>
        <v>0.33344030550610587</v>
      </c>
      <c r="E1169">
        <f t="shared" si="59"/>
        <v>1169</v>
      </c>
      <c r="F1169" s="3">
        <v>940148</v>
      </c>
      <c r="G1169">
        <f t="shared" si="58"/>
        <v>-1.6682218925184278</v>
      </c>
    </row>
    <row r="1170" spans="1:7">
      <c r="A1170" s="3">
        <v>500000</v>
      </c>
      <c r="D1170">
        <f t="shared" si="57"/>
        <v>0.33487071764904786</v>
      </c>
      <c r="E1170">
        <f t="shared" si="59"/>
        <v>1170</v>
      </c>
      <c r="F1170" s="3">
        <v>942527</v>
      </c>
      <c r="G1170">
        <f t="shared" si="58"/>
        <v>-1.6690945893875475</v>
      </c>
    </row>
    <row r="1171" spans="1:7">
      <c r="A1171" s="3">
        <v>200000</v>
      </c>
      <c r="D1171">
        <f t="shared" si="57"/>
        <v>0.3363018152926196</v>
      </c>
      <c r="E1171">
        <f t="shared" si="59"/>
        <v>1171</v>
      </c>
      <c r="F1171" s="3">
        <v>945261</v>
      </c>
      <c r="G1171">
        <f t="shared" si="58"/>
        <v>-1.669883695937278</v>
      </c>
    </row>
    <row r="1172" spans="1:7">
      <c r="A1172" s="3">
        <v>800000</v>
      </c>
      <c r="D1172">
        <f t="shared" si="57"/>
        <v>0.33773360202793079</v>
      </c>
      <c r="E1172">
        <f t="shared" si="59"/>
        <v>1172</v>
      </c>
      <c r="F1172" s="3">
        <v>950000</v>
      </c>
      <c r="G1172">
        <f t="shared" si="58"/>
        <v>-1.6702039866461103</v>
      </c>
    </row>
    <row r="1173" spans="1:7">
      <c r="A1173" s="3">
        <v>650000</v>
      </c>
      <c r="D1173">
        <f t="shared" si="57"/>
        <v>0.33916608145693206</v>
      </c>
      <c r="E1173">
        <f t="shared" si="59"/>
        <v>1173</v>
      </c>
      <c r="F1173" s="3">
        <v>950000</v>
      </c>
      <c r="G1173">
        <f t="shared" si="58"/>
        <v>-1.6716296836044082</v>
      </c>
    </row>
    <row r="1174" spans="1:7">
      <c r="A1174" s="3">
        <v>200000</v>
      </c>
      <c r="D1174">
        <f t="shared" si="57"/>
        <v>0.34059925719249246</v>
      </c>
      <c r="E1174">
        <f t="shared" si="59"/>
        <v>1174</v>
      </c>
      <c r="F1174" s="3">
        <v>950000</v>
      </c>
      <c r="G1174">
        <f t="shared" si="58"/>
        <v>-1.6730553805627062</v>
      </c>
    </row>
    <row r="1175" spans="1:7">
      <c r="A1175" s="3">
        <v>5420332</v>
      </c>
      <c r="D1175">
        <f t="shared" si="57"/>
        <v>0.34203313285847359</v>
      </c>
      <c r="E1175">
        <f t="shared" si="59"/>
        <v>1175</v>
      </c>
      <c r="F1175" s="3">
        <v>950548</v>
      </c>
      <c r="G1175">
        <f t="shared" si="58"/>
        <v>-1.6743528661479805</v>
      </c>
    </row>
    <row r="1176" spans="1:7">
      <c r="A1176" s="3">
        <v>125000</v>
      </c>
      <c r="D1176">
        <f t="shared" si="57"/>
        <v>0.34346771208980659</v>
      </c>
      <c r="E1176">
        <f t="shared" si="59"/>
        <v>1176</v>
      </c>
      <c r="F1176" s="3">
        <v>951293</v>
      </c>
      <c r="G1176">
        <f t="shared" si="58"/>
        <v>-1.6756040203626157</v>
      </c>
    </row>
    <row r="1177" spans="1:7">
      <c r="A1177" s="3">
        <v>733793</v>
      </c>
      <c r="D1177">
        <f t="shared" si="57"/>
        <v>0.34490299853257023</v>
      </c>
      <c r="E1177">
        <f t="shared" si="59"/>
        <v>1177</v>
      </c>
      <c r="F1177" s="3">
        <v>953184</v>
      </c>
      <c r="G1177">
        <f t="shared" si="58"/>
        <v>-1.6765864131072796</v>
      </c>
    </row>
    <row r="1178" spans="1:7">
      <c r="A1178" s="3">
        <v>200000</v>
      </c>
      <c r="D1178">
        <f t="shared" si="57"/>
        <v>0.34633899584406602</v>
      </c>
      <c r="E1178">
        <f t="shared" si="59"/>
        <v>1178</v>
      </c>
      <c r="F1178" s="3">
        <v>959116</v>
      </c>
      <c r="G1178">
        <f t="shared" si="58"/>
        <v>-1.6766212825914348</v>
      </c>
    </row>
    <row r="1179" spans="1:7">
      <c r="A1179" s="3">
        <v>75000</v>
      </c>
      <c r="D1179">
        <f t="shared" si="57"/>
        <v>0.34777570769289856</v>
      </c>
      <c r="E1179">
        <f t="shared" si="59"/>
        <v>1179</v>
      </c>
      <c r="F1179" s="3">
        <v>959373</v>
      </c>
      <c r="G1179">
        <f t="shared" si="58"/>
        <v>-1.6779849121922732</v>
      </c>
    </row>
    <row r="1180" spans="1:7">
      <c r="A1180" s="3">
        <v>20000</v>
      </c>
      <c r="D1180">
        <f t="shared" si="57"/>
        <v>0.34921313775905127</v>
      </c>
      <c r="E1180">
        <f t="shared" si="59"/>
        <v>1180</v>
      </c>
      <c r="F1180" s="3">
        <v>959477</v>
      </c>
      <c r="G1180">
        <f t="shared" si="58"/>
        <v>-1.6793843408536411</v>
      </c>
    </row>
    <row r="1181" spans="1:7">
      <c r="A1181" s="3">
        <v>2100000</v>
      </c>
      <c r="D1181">
        <f t="shared" si="57"/>
        <v>0.3506512897339682</v>
      </c>
      <c r="E1181">
        <f t="shared" si="59"/>
        <v>1181</v>
      </c>
      <c r="F1181" s="3">
        <v>959989</v>
      </c>
      <c r="G1181">
        <f t="shared" si="58"/>
        <v>-1.6806879199753677</v>
      </c>
    </row>
    <row r="1182" spans="1:7">
      <c r="A1182" s="3">
        <v>2506116</v>
      </c>
      <c r="D1182">
        <f t="shared" si="57"/>
        <v>0.35209016732063042</v>
      </c>
      <c r="E1182">
        <f t="shared" si="59"/>
        <v>1182</v>
      </c>
      <c r="F1182" s="3">
        <v>960000</v>
      </c>
      <c r="G1182">
        <f t="shared" si="58"/>
        <v>-1.6821090433247816</v>
      </c>
    </row>
    <row r="1183" spans="1:7">
      <c r="A1183" s="3">
        <v>365000</v>
      </c>
      <c r="D1183">
        <f t="shared" si="57"/>
        <v>0.35352977423363902</v>
      </c>
      <c r="E1183">
        <f t="shared" si="59"/>
        <v>1183</v>
      </c>
      <c r="F1183" s="3">
        <v>960000</v>
      </c>
      <c r="G1183">
        <f t="shared" si="58"/>
        <v>-1.683532749666995</v>
      </c>
    </row>
    <row r="1184" spans="1:7">
      <c r="A1184" s="3">
        <v>187000</v>
      </c>
      <c r="D1184">
        <f t="shared" si="57"/>
        <v>0.35497011419929286</v>
      </c>
      <c r="E1184">
        <f t="shared" si="59"/>
        <v>1184</v>
      </c>
      <c r="F1184" s="3">
        <v>965190</v>
      </c>
      <c r="G1184">
        <f t="shared" si="58"/>
        <v>-1.6837351291103593</v>
      </c>
    </row>
    <row r="1185" spans="1:7">
      <c r="A1185" s="3">
        <v>50000</v>
      </c>
      <c r="D1185">
        <f t="shared" si="57"/>
        <v>0.35641119095567081</v>
      </c>
      <c r="E1185">
        <f t="shared" si="59"/>
        <v>1185</v>
      </c>
      <c r="F1185" s="3">
        <v>965738</v>
      </c>
      <c r="G1185">
        <f t="shared" si="58"/>
        <v>-1.6850287926259588</v>
      </c>
    </row>
    <row r="1186" spans="1:7">
      <c r="A1186" s="3">
        <v>2131800</v>
      </c>
      <c r="D1186">
        <f t="shared" si="57"/>
        <v>0.35785300825271421</v>
      </c>
      <c r="E1186">
        <f t="shared" si="59"/>
        <v>1186</v>
      </c>
      <c r="F1186" s="3">
        <v>971421</v>
      </c>
      <c r="G1186">
        <f t="shared" si="58"/>
        <v>-1.685110577014254</v>
      </c>
    </row>
    <row r="1187" spans="1:7">
      <c r="A1187" s="3">
        <v>671361</v>
      </c>
      <c r="D1187">
        <f t="shared" si="57"/>
        <v>0.35929556985230665</v>
      </c>
      <c r="E1187">
        <f t="shared" si="59"/>
        <v>1187</v>
      </c>
      <c r="F1187" s="3">
        <v>973166</v>
      </c>
      <c r="G1187">
        <f t="shared" si="58"/>
        <v>-1.6861077796175377</v>
      </c>
    </row>
    <row r="1188" spans="1:7">
      <c r="A1188" s="3">
        <v>250000</v>
      </c>
      <c r="D1188">
        <f t="shared" si="57"/>
        <v>0.36073887952835876</v>
      </c>
      <c r="E1188">
        <f t="shared" si="59"/>
        <v>1188</v>
      </c>
      <c r="F1188" s="3">
        <v>974941</v>
      </c>
      <c r="G1188">
        <f t="shared" si="58"/>
        <v>-1.6870378591761361</v>
      </c>
    </row>
    <row r="1189" spans="1:7">
      <c r="A1189" s="3">
        <v>750000</v>
      </c>
      <c r="D1189">
        <f t="shared" si="57"/>
        <v>0.3621829410668897</v>
      </c>
      <c r="E1189">
        <f t="shared" si="59"/>
        <v>1189</v>
      </c>
      <c r="F1189" s="3">
        <v>975000</v>
      </c>
      <c r="G1189">
        <f t="shared" si="58"/>
        <v>-1.6884350868443576</v>
      </c>
    </row>
    <row r="1190" spans="1:7">
      <c r="A1190" s="3">
        <v>170000</v>
      </c>
      <c r="D1190">
        <f t="shared" si="57"/>
        <v>0.36362775826611232</v>
      </c>
      <c r="E1190">
        <f t="shared" si="59"/>
        <v>1190</v>
      </c>
      <c r="F1190" s="3">
        <v>978105</v>
      </c>
      <c r="G1190">
        <f t="shared" si="58"/>
        <v>-1.6891195399853705</v>
      </c>
    </row>
    <row r="1191" spans="1:7">
      <c r="A1191" s="3">
        <v>7913604</v>
      </c>
      <c r="D1191">
        <f t="shared" si="57"/>
        <v>0.36507333493651623</v>
      </c>
      <c r="E1191">
        <f t="shared" si="59"/>
        <v>1191</v>
      </c>
      <c r="F1191" s="3">
        <v>979000</v>
      </c>
      <c r="G1191">
        <f t="shared" si="58"/>
        <v>-1.6903123173053602</v>
      </c>
    </row>
    <row r="1192" spans="1:7">
      <c r="A1192" s="3">
        <v>3079800</v>
      </c>
      <c r="D1192">
        <f t="shared" si="57"/>
        <v>0.36651967490095355</v>
      </c>
      <c r="E1192">
        <f t="shared" si="59"/>
        <v>1192</v>
      </c>
      <c r="F1192" s="3">
        <v>981000</v>
      </c>
      <c r="G1192">
        <f t="shared" si="58"/>
        <v>-1.6910866902673765</v>
      </c>
    </row>
    <row r="1193" spans="1:7">
      <c r="A1193" s="3">
        <v>1179770</v>
      </c>
      <c r="D1193">
        <f t="shared" si="57"/>
        <v>0.36796678199472355</v>
      </c>
      <c r="E1193">
        <f t="shared" si="59"/>
        <v>1193</v>
      </c>
      <c r="F1193" s="3">
        <v>984559</v>
      </c>
      <c r="G1193">
        <f t="shared" si="58"/>
        <v>-1.6916366257500488</v>
      </c>
    </row>
    <row r="1194" spans="1:7">
      <c r="A1194" s="3">
        <v>2683400</v>
      </c>
      <c r="D1194">
        <f t="shared" si="57"/>
        <v>0.36941466006565854</v>
      </c>
      <c r="E1194">
        <f t="shared" si="59"/>
        <v>1194</v>
      </c>
      <c r="F1194" s="3">
        <v>986452</v>
      </c>
      <c r="G1194">
        <f t="shared" si="58"/>
        <v>-1.692575636753723</v>
      </c>
    </row>
    <row r="1195" spans="1:7">
      <c r="A1195" s="3">
        <v>575000</v>
      </c>
      <c r="D1195">
        <f t="shared" si="57"/>
        <v>0.37086331297421221</v>
      </c>
      <c r="E1195">
        <f t="shared" si="59"/>
        <v>1195</v>
      </c>
      <c r="F1195" s="3">
        <v>987000</v>
      </c>
      <c r="G1195">
        <f t="shared" si="58"/>
        <v>-1.6937437721303137</v>
      </c>
    </row>
    <row r="1196" spans="1:7">
      <c r="A1196" s="3">
        <v>5620200</v>
      </c>
      <c r="D1196">
        <f t="shared" si="57"/>
        <v>0.37231274459354402</v>
      </c>
      <c r="E1196">
        <f t="shared" si="59"/>
        <v>1196</v>
      </c>
      <c r="F1196" s="3">
        <v>987579</v>
      </c>
      <c r="G1196">
        <f t="shared" si="58"/>
        <v>-1.6948579245991109</v>
      </c>
    </row>
    <row r="1197" spans="1:7">
      <c r="A1197" s="3">
        <v>726000</v>
      </c>
      <c r="D1197">
        <f t="shared" si="57"/>
        <v>0.37376295880960947</v>
      </c>
      <c r="E1197">
        <f t="shared" si="59"/>
        <v>1197</v>
      </c>
      <c r="F1197" s="3">
        <v>988320</v>
      </c>
      <c r="G1197">
        <f t="shared" si="58"/>
        <v>-1.6956251224785805</v>
      </c>
    </row>
    <row r="1198" spans="1:7">
      <c r="A1198" s="3">
        <v>386560</v>
      </c>
      <c r="D1198">
        <f t="shared" si="57"/>
        <v>0.37521395952124642</v>
      </c>
      <c r="E1198">
        <f t="shared" si="59"/>
        <v>1198</v>
      </c>
      <c r="F1198" s="3">
        <v>989319</v>
      </c>
      <c r="G1198">
        <f t="shared" si="58"/>
        <v>-1.696493422424727</v>
      </c>
    </row>
    <row r="1199" spans="1:7">
      <c r="A1199" s="3">
        <v>1200000</v>
      </c>
      <c r="D1199">
        <f t="shared" si="57"/>
        <v>0.37666575064026581</v>
      </c>
      <c r="E1199">
        <f t="shared" si="59"/>
        <v>1199</v>
      </c>
      <c r="F1199" s="3">
        <v>989929</v>
      </c>
      <c r="G1199">
        <f t="shared" si="58"/>
        <v>-1.6977444120426934</v>
      </c>
    </row>
    <row r="1200" spans="1:7">
      <c r="A1200" s="3">
        <v>646851</v>
      </c>
      <c r="D1200">
        <f t="shared" si="57"/>
        <v>0.37811833609153978</v>
      </c>
      <c r="E1200">
        <f t="shared" si="59"/>
        <v>1200</v>
      </c>
      <c r="F1200" s="3">
        <v>992800</v>
      </c>
      <c r="G1200">
        <f t="shared" si="58"/>
        <v>-1.6983189885114849</v>
      </c>
    </row>
    <row r="1201" spans="1:7">
      <c r="A1201" s="3">
        <v>75820</v>
      </c>
      <c r="D1201">
        <f t="shared" si="57"/>
        <v>0.37957171981309273</v>
      </c>
      <c r="E1201">
        <f t="shared" si="59"/>
        <v>1201</v>
      </c>
      <c r="F1201" s="3">
        <v>993219</v>
      </c>
      <c r="G1201">
        <f t="shared" si="58"/>
        <v>-1.699629201652392</v>
      </c>
    </row>
    <row r="1202" spans="1:7">
      <c r="A1202" s="3">
        <v>20000000</v>
      </c>
      <c r="D1202">
        <f t="shared" si="57"/>
        <v>0.3810259057561915</v>
      </c>
      <c r="E1202">
        <f t="shared" si="59"/>
        <v>1202</v>
      </c>
      <c r="F1202" s="3">
        <v>993317</v>
      </c>
      <c r="G1202">
        <f t="shared" si="58"/>
        <v>-1.7004936636167203</v>
      </c>
    </row>
    <row r="1203" spans="1:7">
      <c r="A1203" s="3">
        <v>477691</v>
      </c>
      <c r="D1203">
        <f t="shared" si="57"/>
        <v>0.38248089788543693</v>
      </c>
      <c r="E1203">
        <f t="shared" si="59"/>
        <v>1203</v>
      </c>
      <c r="F1203" s="3">
        <v>996185</v>
      </c>
      <c r="G1203">
        <f t="shared" si="58"/>
        <v>-1.70121049945022</v>
      </c>
    </row>
    <row r="1204" spans="1:7">
      <c r="A1204" s="3">
        <v>1864060</v>
      </c>
      <c r="D1204">
        <f t="shared" si="57"/>
        <v>0.383936700178857</v>
      </c>
      <c r="E1204">
        <f t="shared" si="59"/>
        <v>1204</v>
      </c>
      <c r="F1204" s="3">
        <v>997500</v>
      </c>
      <c r="G1204">
        <f t="shared" si="58"/>
        <v>-1.7021861946854542</v>
      </c>
    </row>
    <row r="1205" spans="1:7">
      <c r="A1205" s="3">
        <v>3779763</v>
      </c>
      <c r="D1205">
        <f t="shared" si="57"/>
        <v>0.3853933166279972</v>
      </c>
      <c r="E1205">
        <f t="shared" si="59"/>
        <v>1205</v>
      </c>
      <c r="F1205" s="3">
        <v>997614</v>
      </c>
      <c r="G1205">
        <f t="shared" si="58"/>
        <v>-1.7035179100690283</v>
      </c>
    </row>
    <row r="1206" spans="1:7">
      <c r="A1206" s="3">
        <v>298000</v>
      </c>
      <c r="D1206">
        <f t="shared" si="57"/>
        <v>0.38685075123801665</v>
      </c>
      <c r="E1206">
        <f t="shared" si="59"/>
        <v>1206</v>
      </c>
      <c r="F1206" s="3">
        <v>998150</v>
      </c>
      <c r="G1206">
        <f t="shared" si="58"/>
        <v>-1.7042319445902194</v>
      </c>
    </row>
    <row r="1207" spans="1:7">
      <c r="A1207" s="3">
        <v>625000</v>
      </c>
      <c r="D1207">
        <f t="shared" si="57"/>
        <v>0.3883090080277794</v>
      </c>
      <c r="E1207">
        <f t="shared" si="59"/>
        <v>1207</v>
      </c>
      <c r="F1207" s="3">
        <v>998221</v>
      </c>
      <c r="G1207">
        <f t="shared" si="58"/>
        <v>-1.705535136854754</v>
      </c>
    </row>
    <row r="1208" spans="1:7">
      <c r="A1208" s="3">
        <v>250000</v>
      </c>
      <c r="D1208">
        <f t="shared" si="57"/>
        <v>0.38976809102995141</v>
      </c>
      <c r="E1208">
        <f t="shared" si="59"/>
        <v>1208</v>
      </c>
      <c r="F1208" s="3">
        <v>999406</v>
      </c>
      <c r="G1208">
        <f t="shared" si="58"/>
        <v>-1.7064703061908331</v>
      </c>
    </row>
    <row r="1209" spans="1:7">
      <c r="A1209" s="3">
        <v>6900000</v>
      </c>
      <c r="D1209">
        <f t="shared" si="57"/>
        <v>0.39122800429109394</v>
      </c>
      <c r="E1209">
        <f t="shared" si="59"/>
        <v>1209</v>
      </c>
      <c r="F1209" s="3">
        <v>999566</v>
      </c>
      <c r="G1209">
        <f t="shared" si="58"/>
        <v>-1.70737029759867</v>
      </c>
    </row>
    <row r="1210" spans="1:7">
      <c r="A1210" s="3">
        <v>1972800</v>
      </c>
      <c r="D1210">
        <f t="shared" si="57"/>
        <v>0.39268875187176033</v>
      </c>
      <c r="E1210">
        <f t="shared" si="59"/>
        <v>1210</v>
      </c>
      <c r="F1210" s="3">
        <v>999698</v>
      </c>
      <c r="G1210">
        <f t="shared" si="58"/>
        <v>-1.7084229604819283</v>
      </c>
    </row>
    <row r="1211" spans="1:7">
      <c r="A1211" s="3">
        <v>125000</v>
      </c>
      <c r="D1211">
        <f t="shared" si="57"/>
        <v>0.39415033784659392</v>
      </c>
      <c r="E1211">
        <f t="shared" si="59"/>
        <v>1211</v>
      </c>
      <c r="F1211" s="3">
        <v>999795</v>
      </c>
      <c r="G1211">
        <f t="shared" si="58"/>
        <v>-1.7098120850874758</v>
      </c>
    </row>
    <row r="1212" spans="1:7">
      <c r="A1212" s="3">
        <v>369000</v>
      </c>
      <c r="D1212">
        <f t="shared" si="57"/>
        <v>0.3956127663044221</v>
      </c>
      <c r="E1212">
        <f t="shared" si="59"/>
        <v>1212</v>
      </c>
      <c r="F1212" s="3">
        <v>999900</v>
      </c>
      <c r="G1212">
        <f t="shared" si="58"/>
        <v>-1.7108638320731933</v>
      </c>
    </row>
    <row r="1213" spans="1:7">
      <c r="A1213" s="3">
        <v>1715073</v>
      </c>
      <c r="D1213">
        <f t="shared" si="57"/>
        <v>0.39707604134835828</v>
      </c>
      <c r="E1213">
        <f t="shared" si="59"/>
        <v>1213</v>
      </c>
      <c r="F1213" s="3">
        <v>1000000</v>
      </c>
      <c r="G1213">
        <f t="shared" si="58"/>
        <v>-1.7118620611297171</v>
      </c>
    </row>
    <row r="1214" spans="1:7">
      <c r="A1214" s="3">
        <v>993317</v>
      </c>
      <c r="D1214">
        <f t="shared" si="57"/>
        <v>0.39854016709589718</v>
      </c>
      <c r="E1214">
        <f t="shared" si="59"/>
        <v>1214</v>
      </c>
      <c r="F1214" s="3">
        <v>1000000</v>
      </c>
      <c r="G1214">
        <f t="shared" si="58"/>
        <v>-1.7131946421202446</v>
      </c>
    </row>
    <row r="1215" spans="1:7">
      <c r="A1215" s="3">
        <v>65000</v>
      </c>
      <c r="D1215">
        <f t="shared" si="57"/>
        <v>0.40000514767901696</v>
      </c>
      <c r="E1215">
        <f t="shared" si="59"/>
        <v>1215</v>
      </c>
      <c r="F1215" s="3">
        <v>1000000</v>
      </c>
      <c r="G1215">
        <f t="shared" si="58"/>
        <v>-1.7137201056253935</v>
      </c>
    </row>
    <row r="1216" spans="1:7">
      <c r="A1216" s="3">
        <v>1255420</v>
      </c>
      <c r="D1216">
        <f t="shared" si="57"/>
        <v>0.40147098724427677</v>
      </c>
      <c r="E1216">
        <f t="shared" si="59"/>
        <v>1216</v>
      </c>
      <c r="F1216" s="3">
        <v>1000000</v>
      </c>
      <c r="G1216">
        <f t="shared" si="58"/>
        <v>-1.7149538555374311</v>
      </c>
    </row>
    <row r="1217" spans="1:7">
      <c r="A1217" s="3">
        <v>7023100</v>
      </c>
      <c r="D1217">
        <f t="shared" ref="D1217:D1280" si="60">NORMSINV((E1217-0.5)/C$12)</f>
        <v>0.40293768995292045</v>
      </c>
      <c r="E1217">
        <f t="shared" si="59"/>
        <v>1217</v>
      </c>
      <c r="F1217" s="3">
        <v>1000000</v>
      </c>
      <c r="G1217">
        <f t="shared" ref="G1217:G1280" si="61">IF(ISERROR((2*E1217 -1)/C$12*(LN(NORMDIST(F1217,C$6,C$8,TRUE))+LN(1-NORMDIST(INDEX(F:F,C$12-E1217+1,,1),C$6,C$8,TRUE)))),"",(2*E1217 -1)/C$12*(LN(NORMDIST(F1217,C$6,C$8,TRUE))+LN(1-NORMDIST(INDEX(F:F,C$12-E1217+1,,1),C$6,C$8,TRUE))))</f>
        <v>-1.7162196036912889</v>
      </c>
    </row>
    <row r="1218" spans="1:7">
      <c r="A1218" s="3">
        <v>637532</v>
      </c>
      <c r="D1218">
        <f t="shared" si="60"/>
        <v>0.40440525998097532</v>
      </c>
      <c r="E1218">
        <f t="shared" ref="E1218:E1281" si="62">E1217+1</f>
        <v>1218</v>
      </c>
      <c r="F1218" s="3">
        <v>1000000</v>
      </c>
      <c r="G1218">
        <f t="shared" si="61"/>
        <v>-1.7175501746657349</v>
      </c>
    </row>
    <row r="1219" spans="1:7">
      <c r="A1219" s="3">
        <v>10000</v>
      </c>
      <c r="D1219">
        <f t="shared" si="60"/>
        <v>0.40587370151935581</v>
      </c>
      <c r="E1219">
        <f t="shared" si="62"/>
        <v>1219</v>
      </c>
      <c r="F1219" s="3">
        <v>1000000</v>
      </c>
      <c r="G1219">
        <f t="shared" si="61"/>
        <v>-1.7187601462736337</v>
      </c>
    </row>
    <row r="1220" spans="1:7">
      <c r="A1220" s="3">
        <v>911500</v>
      </c>
      <c r="D1220">
        <f t="shared" si="60"/>
        <v>0.40734301877396739</v>
      </c>
      <c r="E1220">
        <f t="shared" si="62"/>
        <v>1220</v>
      </c>
      <c r="F1220" s="3">
        <v>1000000</v>
      </c>
      <c r="G1220">
        <f t="shared" si="61"/>
        <v>-1.7200478809199158</v>
      </c>
    </row>
    <row r="1221" spans="1:7">
      <c r="A1221" s="3">
        <v>2148910</v>
      </c>
      <c r="D1221">
        <f t="shared" si="60"/>
        <v>0.40881321596580789</v>
      </c>
      <c r="E1221">
        <f t="shared" si="62"/>
        <v>1221</v>
      </c>
      <c r="F1221" s="3">
        <v>1000000</v>
      </c>
      <c r="G1221">
        <f t="shared" si="61"/>
        <v>-1.7214583342868035</v>
      </c>
    </row>
    <row r="1222" spans="1:7">
      <c r="A1222" s="3">
        <v>3427323</v>
      </c>
      <c r="D1222">
        <f t="shared" si="60"/>
        <v>0.4102842973310748</v>
      </c>
      <c r="E1222">
        <f t="shared" si="62"/>
        <v>1222</v>
      </c>
      <c r="F1222" s="3">
        <v>1000000</v>
      </c>
      <c r="G1222">
        <f t="shared" si="61"/>
        <v>-1.7228517927229117</v>
      </c>
    </row>
    <row r="1223" spans="1:7">
      <c r="A1223" s="3">
        <v>1975157</v>
      </c>
      <c r="D1223">
        <f t="shared" si="60"/>
        <v>0.41175626712126778</v>
      </c>
      <c r="E1223">
        <f t="shared" si="62"/>
        <v>1223</v>
      </c>
      <c r="F1223" s="3">
        <v>1000000</v>
      </c>
      <c r="G1223">
        <f t="shared" si="61"/>
        <v>-1.72390269465451</v>
      </c>
    </row>
    <row r="1224" spans="1:7">
      <c r="A1224" s="3">
        <v>2520000</v>
      </c>
      <c r="D1224">
        <f t="shared" si="60"/>
        <v>0.41322912960329766</v>
      </c>
      <c r="E1224">
        <f t="shared" si="62"/>
        <v>1224</v>
      </c>
      <c r="F1224" s="3">
        <v>1000000</v>
      </c>
      <c r="G1224">
        <f t="shared" si="61"/>
        <v>-1.7252668182536102</v>
      </c>
    </row>
    <row r="1225" spans="1:7">
      <c r="A1225" s="3">
        <v>200360</v>
      </c>
      <c r="D1225">
        <f t="shared" si="60"/>
        <v>0.41470288905959024</v>
      </c>
      <c r="E1225">
        <f t="shared" si="62"/>
        <v>1225</v>
      </c>
      <c r="F1225" s="3">
        <v>1000000</v>
      </c>
      <c r="G1225">
        <f t="shared" si="61"/>
        <v>-1.7263531197458977</v>
      </c>
    </row>
    <row r="1226" spans="1:7">
      <c r="A1226" s="3">
        <v>5339692</v>
      </c>
      <c r="D1226">
        <f t="shared" si="60"/>
        <v>0.41617754978819632</v>
      </c>
      <c r="E1226">
        <f t="shared" si="62"/>
        <v>1226</v>
      </c>
      <c r="F1226" s="3">
        <v>1000000</v>
      </c>
      <c r="G1226">
        <f t="shared" si="61"/>
        <v>-1.7276017030015001</v>
      </c>
    </row>
    <row r="1227" spans="1:7">
      <c r="A1227" s="3">
        <v>300000</v>
      </c>
      <c r="D1227">
        <f t="shared" si="60"/>
        <v>0.4176531161028984</v>
      </c>
      <c r="E1227">
        <f t="shared" si="62"/>
        <v>1227</v>
      </c>
      <c r="F1227" s="3">
        <v>1000000</v>
      </c>
      <c r="G1227">
        <f t="shared" si="61"/>
        <v>-1.7288623894975623</v>
      </c>
    </row>
    <row r="1228" spans="1:7">
      <c r="A1228" s="3">
        <v>1255420</v>
      </c>
      <c r="D1228">
        <f t="shared" si="60"/>
        <v>0.41912959233332076</v>
      </c>
      <c r="E1228">
        <f t="shared" si="62"/>
        <v>1228</v>
      </c>
      <c r="F1228" s="3">
        <v>1000000</v>
      </c>
      <c r="G1228">
        <f t="shared" si="61"/>
        <v>-1.7298160873147705</v>
      </c>
    </row>
    <row r="1229" spans="1:7">
      <c r="A1229" s="3">
        <v>7023100</v>
      </c>
      <c r="D1229">
        <f t="shared" si="60"/>
        <v>0.42060698282503972</v>
      </c>
      <c r="E1229">
        <f t="shared" si="62"/>
        <v>1229</v>
      </c>
      <c r="F1229" s="3">
        <v>1000000</v>
      </c>
      <c r="G1229">
        <f t="shared" si="61"/>
        <v>-1.7312243311094784</v>
      </c>
    </row>
    <row r="1230" spans="1:7">
      <c r="A1230" s="3">
        <v>637532</v>
      </c>
      <c r="D1230">
        <f t="shared" si="60"/>
        <v>0.42208529193969263</v>
      </c>
      <c r="E1230">
        <f t="shared" si="62"/>
        <v>1230</v>
      </c>
      <c r="F1230" s="3">
        <v>1000000</v>
      </c>
      <c r="G1230">
        <f t="shared" si="61"/>
        <v>-1.7325898015516457</v>
      </c>
    </row>
    <row r="1231" spans="1:7">
      <c r="A1231" s="3">
        <v>10000</v>
      </c>
      <c r="D1231">
        <f t="shared" si="60"/>
        <v>0.42356452405509204</v>
      </c>
      <c r="E1231">
        <f t="shared" si="62"/>
        <v>1231</v>
      </c>
      <c r="F1231" s="3">
        <v>1000000</v>
      </c>
      <c r="G1231">
        <f t="shared" si="61"/>
        <v>-1.7339744077882382</v>
      </c>
    </row>
    <row r="1232" spans="1:7">
      <c r="A1232" s="3">
        <v>911500</v>
      </c>
      <c r="D1232">
        <f t="shared" si="60"/>
        <v>0.42504468356533587</v>
      </c>
      <c r="E1232">
        <f t="shared" si="62"/>
        <v>1232</v>
      </c>
      <c r="F1232" s="3">
        <v>1000000</v>
      </c>
      <c r="G1232">
        <f t="shared" si="61"/>
        <v>-1.7353430125188285</v>
      </c>
    </row>
    <row r="1233" spans="1:7">
      <c r="A1233" s="3">
        <v>2148910</v>
      </c>
      <c r="D1233">
        <f t="shared" si="60"/>
        <v>0.42652577488092253</v>
      </c>
      <c r="E1233">
        <f t="shared" si="62"/>
        <v>1233</v>
      </c>
      <c r="F1233" s="3">
        <v>1000000</v>
      </c>
      <c r="G1233">
        <f t="shared" si="61"/>
        <v>-1.7367521420458434</v>
      </c>
    </row>
    <row r="1234" spans="1:7">
      <c r="A1234" s="3">
        <v>3427323</v>
      </c>
      <c r="D1234">
        <f t="shared" si="60"/>
        <v>0.42800780242886283</v>
      </c>
      <c r="E1234">
        <f t="shared" si="62"/>
        <v>1234</v>
      </c>
      <c r="F1234" s="3">
        <v>1000001</v>
      </c>
      <c r="G1234">
        <f t="shared" si="61"/>
        <v>-1.7381610276730683</v>
      </c>
    </row>
    <row r="1235" spans="1:7">
      <c r="A1235" s="3">
        <v>1975157</v>
      </c>
      <c r="D1235">
        <f t="shared" si="60"/>
        <v>0.42949077065279762</v>
      </c>
      <c r="E1235">
        <f t="shared" si="62"/>
        <v>1235</v>
      </c>
      <c r="F1235" s="3">
        <v>1000002</v>
      </c>
      <c r="G1235">
        <f t="shared" si="61"/>
        <v>-1.7395699129048705</v>
      </c>
    </row>
    <row r="1236" spans="1:7">
      <c r="A1236" s="3">
        <v>2520000</v>
      </c>
      <c r="D1236">
        <f t="shared" si="60"/>
        <v>0.43097468401311106</v>
      </c>
      <c r="E1236">
        <f t="shared" si="62"/>
        <v>1236</v>
      </c>
      <c r="F1236" s="3">
        <v>1000330</v>
      </c>
      <c r="G1236">
        <f t="shared" si="61"/>
        <v>-1.740898915176728</v>
      </c>
    </row>
    <row r="1237" spans="1:7">
      <c r="A1237" s="3">
        <v>200360</v>
      </c>
      <c r="D1237">
        <f t="shared" si="60"/>
        <v>0.43245954698704836</v>
      </c>
      <c r="E1237">
        <f t="shared" si="62"/>
        <v>1237</v>
      </c>
      <c r="F1237" s="3">
        <v>1000561</v>
      </c>
      <c r="G1237">
        <f t="shared" si="61"/>
        <v>-1.742251505332723</v>
      </c>
    </row>
    <row r="1238" spans="1:7">
      <c r="A1238" s="3">
        <v>5339692</v>
      </c>
      <c r="D1238">
        <f t="shared" si="60"/>
        <v>0.43394536406883466</v>
      </c>
      <c r="E1238">
        <f t="shared" si="62"/>
        <v>1238</v>
      </c>
      <c r="F1238" s="3">
        <v>1001363</v>
      </c>
      <c r="G1238">
        <f t="shared" si="61"/>
        <v>-1.743464310190729</v>
      </c>
    </row>
    <row r="1239" spans="1:7">
      <c r="A1239" s="3">
        <v>300000</v>
      </c>
      <c r="D1239">
        <f t="shared" si="60"/>
        <v>0.43543213976979056</v>
      </c>
      <c r="E1239">
        <f t="shared" si="62"/>
        <v>1239</v>
      </c>
      <c r="F1239" s="3">
        <v>1002000</v>
      </c>
      <c r="G1239">
        <f t="shared" si="61"/>
        <v>-1.7447172154957971</v>
      </c>
    </row>
    <row r="1240" spans="1:7">
      <c r="A1240" s="3">
        <v>1570000</v>
      </c>
      <c r="D1240">
        <f t="shared" si="60"/>
        <v>0.43691987861845449</v>
      </c>
      <c r="E1240">
        <f t="shared" si="62"/>
        <v>1240</v>
      </c>
      <c r="F1240" s="3">
        <v>1004719</v>
      </c>
      <c r="G1240">
        <f t="shared" si="61"/>
        <v>-1.7454598948604945</v>
      </c>
    </row>
    <row r="1241" spans="1:7">
      <c r="A1241" s="3">
        <v>100000</v>
      </c>
      <c r="D1241">
        <f t="shared" si="60"/>
        <v>0.43840858516070014</v>
      </c>
      <c r="E1241">
        <f t="shared" si="62"/>
        <v>1241</v>
      </c>
      <c r="F1241" s="3">
        <v>1021000</v>
      </c>
      <c r="G1241">
        <f t="shared" si="61"/>
        <v>-1.742882296550009</v>
      </c>
    </row>
    <row r="1242" spans="1:7">
      <c r="A1242" s="3">
        <v>1500000</v>
      </c>
      <c r="D1242">
        <f t="shared" si="60"/>
        <v>0.43989826395986026</v>
      </c>
      <c r="E1242">
        <f t="shared" si="62"/>
        <v>1242</v>
      </c>
      <c r="F1242" s="3">
        <v>1038029</v>
      </c>
      <c r="G1242">
        <f t="shared" si="61"/>
        <v>-1.740125397725955</v>
      </c>
    </row>
    <row r="1243" spans="1:7">
      <c r="A1243" s="3">
        <v>886381</v>
      </c>
      <c r="D1243">
        <f t="shared" si="60"/>
        <v>0.44138891959684623</v>
      </c>
      <c r="E1243">
        <f t="shared" si="62"/>
        <v>1243</v>
      </c>
      <c r="F1243" s="3">
        <v>1047928</v>
      </c>
      <c r="G1243">
        <f t="shared" si="61"/>
        <v>-1.7391106514914316</v>
      </c>
    </row>
    <row r="1244" spans="1:7">
      <c r="A1244" s="3">
        <v>296000</v>
      </c>
      <c r="D1244">
        <f t="shared" si="60"/>
        <v>0.44288055667027298</v>
      </c>
      <c r="E1244">
        <f t="shared" si="62"/>
        <v>1244</v>
      </c>
      <c r="F1244" s="3">
        <v>1053150</v>
      </c>
      <c r="G1244">
        <f t="shared" si="61"/>
        <v>-1.7392360521726664</v>
      </c>
    </row>
    <row r="1245" spans="1:7">
      <c r="A1245" s="3">
        <v>960000</v>
      </c>
      <c r="D1245">
        <f t="shared" si="60"/>
        <v>0.44437317979658214</v>
      </c>
      <c r="E1245">
        <f t="shared" si="62"/>
        <v>1245</v>
      </c>
      <c r="F1245" s="3">
        <v>1054143</v>
      </c>
      <c r="G1245">
        <f t="shared" si="61"/>
        <v>-1.7403923179020926</v>
      </c>
    </row>
    <row r="1246" spans="1:7">
      <c r="A1246" s="3">
        <v>2000000</v>
      </c>
      <c r="D1246">
        <f t="shared" si="60"/>
        <v>0.44586679361016646</v>
      </c>
      <c r="E1246">
        <f t="shared" si="62"/>
        <v>1246</v>
      </c>
      <c r="F1246" s="3">
        <v>1058313</v>
      </c>
      <c r="G1246">
        <f t="shared" si="61"/>
        <v>-1.7407724446319586</v>
      </c>
    </row>
    <row r="1247" spans="1:7">
      <c r="A1247" s="3">
        <v>971421</v>
      </c>
      <c r="D1247">
        <f t="shared" si="60"/>
        <v>0.4473614027634969</v>
      </c>
      <c r="E1247">
        <f t="shared" si="62"/>
        <v>1247</v>
      </c>
      <c r="F1247" s="3">
        <v>1068280</v>
      </c>
      <c r="G1247">
        <f t="shared" si="61"/>
        <v>-1.7397367214317487</v>
      </c>
    </row>
    <row r="1248" spans="1:7">
      <c r="A1248" s="3">
        <v>10000</v>
      </c>
      <c r="D1248">
        <f t="shared" si="60"/>
        <v>0.44885701192724742</v>
      </c>
      <c r="E1248">
        <f t="shared" si="62"/>
        <v>1248</v>
      </c>
      <c r="F1248" s="3">
        <v>1070243</v>
      </c>
      <c r="G1248">
        <f t="shared" si="61"/>
        <v>-1.7406532116951849</v>
      </c>
    </row>
    <row r="1249" spans="1:7">
      <c r="A1249" s="3">
        <v>572533</v>
      </c>
      <c r="D1249">
        <f t="shared" si="60"/>
        <v>0.45035362579042537</v>
      </c>
      <c r="E1249">
        <f t="shared" si="62"/>
        <v>1249</v>
      </c>
      <c r="F1249" s="3">
        <v>1076400</v>
      </c>
      <c r="G1249">
        <f t="shared" si="61"/>
        <v>-1.7405451931459919</v>
      </c>
    </row>
    <row r="1250" spans="1:7">
      <c r="A1250" s="3">
        <v>125000</v>
      </c>
      <c r="D1250">
        <f t="shared" si="60"/>
        <v>0.45185124906049712</v>
      </c>
      <c r="E1250">
        <f t="shared" si="62"/>
        <v>1250</v>
      </c>
      <c r="F1250" s="3">
        <v>1077960</v>
      </c>
      <c r="G1250">
        <f t="shared" si="61"/>
        <v>-1.7415583190377499</v>
      </c>
    </row>
    <row r="1251" spans="1:7">
      <c r="A1251" s="3">
        <v>1849173</v>
      </c>
      <c r="D1251">
        <f t="shared" si="60"/>
        <v>0.45334988646352176</v>
      </c>
      <c r="E1251">
        <f t="shared" si="62"/>
        <v>1251</v>
      </c>
      <c r="F1251" s="3">
        <v>1095000</v>
      </c>
      <c r="G1251">
        <f t="shared" si="61"/>
        <v>-1.7387931113927437</v>
      </c>
    </row>
    <row r="1252" spans="1:7">
      <c r="A1252" s="3">
        <v>798160</v>
      </c>
      <c r="D1252">
        <f t="shared" si="60"/>
        <v>0.45484954274427736</v>
      </c>
      <c r="E1252">
        <f t="shared" si="62"/>
        <v>1252</v>
      </c>
      <c r="F1252" s="3">
        <v>1099687</v>
      </c>
      <c r="G1252">
        <f t="shared" si="61"/>
        <v>-1.7390405755334626</v>
      </c>
    </row>
    <row r="1253" spans="1:7">
      <c r="A1253" s="3">
        <v>425000</v>
      </c>
      <c r="D1253">
        <f t="shared" si="60"/>
        <v>0.45635022266639574</v>
      </c>
      <c r="E1253">
        <f t="shared" si="62"/>
        <v>1253</v>
      </c>
      <c r="F1253" s="3">
        <v>1100000</v>
      </c>
      <c r="G1253">
        <f t="shared" si="61"/>
        <v>-1.7403537773112354</v>
      </c>
    </row>
    <row r="1254" spans="1:7">
      <c r="A1254" s="3">
        <v>3230000</v>
      </c>
      <c r="D1254">
        <f t="shared" si="60"/>
        <v>0.45785193101249527</v>
      </c>
      <c r="E1254">
        <f t="shared" si="62"/>
        <v>1254</v>
      </c>
      <c r="F1254" s="3">
        <v>1100000</v>
      </c>
      <c r="G1254">
        <f t="shared" si="61"/>
        <v>-1.7417432813250571</v>
      </c>
    </row>
    <row r="1255" spans="1:7">
      <c r="A1255" s="3">
        <v>154347</v>
      </c>
      <c r="D1255">
        <f t="shared" si="60"/>
        <v>0.45935467258431251</v>
      </c>
      <c r="E1255">
        <f t="shared" si="62"/>
        <v>1255</v>
      </c>
      <c r="F1255" s="3">
        <v>1100000</v>
      </c>
      <c r="G1255">
        <f t="shared" si="61"/>
        <v>-1.7431327853388781</v>
      </c>
    </row>
    <row r="1256" spans="1:7">
      <c r="A1256" s="3">
        <v>497639</v>
      </c>
      <c r="D1256">
        <f t="shared" si="60"/>
        <v>0.46085845220283983</v>
      </c>
      <c r="E1256">
        <f t="shared" si="62"/>
        <v>1256</v>
      </c>
      <c r="F1256" s="3">
        <v>1111250</v>
      </c>
      <c r="G1256">
        <f t="shared" si="61"/>
        <v>-1.7417734297209169</v>
      </c>
    </row>
    <row r="1257" spans="1:7">
      <c r="A1257" s="3">
        <v>100239</v>
      </c>
      <c r="D1257">
        <f t="shared" si="60"/>
        <v>0.46236327470845889</v>
      </c>
      <c r="E1257">
        <f t="shared" si="62"/>
        <v>1257</v>
      </c>
      <c r="F1257" s="3">
        <v>1112000</v>
      </c>
      <c r="G1257">
        <f t="shared" si="61"/>
        <v>-1.7429775070305809</v>
      </c>
    </row>
    <row r="1258" spans="1:7">
      <c r="A1258" s="3">
        <v>10119000</v>
      </c>
      <c r="D1258">
        <f t="shared" si="60"/>
        <v>0.46386914496107917</v>
      </c>
      <c r="E1258">
        <f t="shared" si="62"/>
        <v>1258</v>
      </c>
      <c r="F1258" s="3">
        <v>1116000</v>
      </c>
      <c r="G1258">
        <f t="shared" si="61"/>
        <v>-1.7433869833138329</v>
      </c>
    </row>
    <row r="1259" spans="1:7">
      <c r="A1259" s="3">
        <v>3000000</v>
      </c>
      <c r="D1259">
        <f t="shared" si="60"/>
        <v>0.46537606784027519</v>
      </c>
      <c r="E1259">
        <f t="shared" si="62"/>
        <v>1259</v>
      </c>
      <c r="F1259" s="3">
        <v>1118424</v>
      </c>
      <c r="G1259">
        <f t="shared" si="61"/>
        <v>-1.7441807093461459</v>
      </c>
    </row>
    <row r="1260" spans="1:7">
      <c r="A1260" s="3">
        <v>500000</v>
      </c>
      <c r="D1260">
        <f t="shared" si="60"/>
        <v>0.46688404824542706</v>
      </c>
      <c r="E1260">
        <f t="shared" si="62"/>
        <v>1260</v>
      </c>
      <c r="F1260" s="3">
        <v>1123216</v>
      </c>
      <c r="G1260">
        <f t="shared" si="61"/>
        <v>-1.7443946991505785</v>
      </c>
    </row>
    <row r="1261" spans="1:7">
      <c r="A1261" s="3">
        <v>979000</v>
      </c>
      <c r="D1261">
        <f t="shared" si="60"/>
        <v>0.46839309109585858</v>
      </c>
      <c r="E1261">
        <f t="shared" si="62"/>
        <v>1261</v>
      </c>
      <c r="F1261" s="3">
        <v>1125270</v>
      </c>
      <c r="G1261">
        <f t="shared" si="61"/>
        <v>-1.7452772243422694</v>
      </c>
    </row>
    <row r="1262" spans="1:7">
      <c r="A1262" s="3">
        <v>800000</v>
      </c>
      <c r="D1262">
        <f t="shared" si="60"/>
        <v>0.46990320133097946</v>
      </c>
      <c r="E1262">
        <f t="shared" si="62"/>
        <v>1262</v>
      </c>
      <c r="F1262" s="3">
        <v>1130000</v>
      </c>
      <c r="G1262">
        <f t="shared" si="61"/>
        <v>-1.7455044036930261</v>
      </c>
    </row>
    <row r="1263" spans="1:7">
      <c r="A1263" s="3">
        <v>497613</v>
      </c>
      <c r="D1263">
        <f t="shared" si="60"/>
        <v>0.47141438391042984</v>
      </c>
      <c r="E1263">
        <f t="shared" si="62"/>
        <v>1263</v>
      </c>
      <c r="F1263" s="3">
        <v>1137632</v>
      </c>
      <c r="G1263">
        <f t="shared" si="61"/>
        <v>-1.7450208237413489</v>
      </c>
    </row>
    <row r="1264" spans="1:7">
      <c r="A1264" s="3">
        <v>104000</v>
      </c>
      <c r="D1264">
        <f t="shared" si="60"/>
        <v>0.47292664381422017</v>
      </c>
      <c r="E1264">
        <f t="shared" si="62"/>
        <v>1264</v>
      </c>
      <c r="F1264" s="3">
        <v>1144856</v>
      </c>
      <c r="G1264">
        <f t="shared" si="61"/>
        <v>-1.7446361737007658</v>
      </c>
    </row>
    <row r="1265" spans="1:7">
      <c r="A1265" s="3">
        <v>500000</v>
      </c>
      <c r="D1265">
        <f t="shared" si="60"/>
        <v>0.47443998604287929</v>
      </c>
      <c r="E1265">
        <f t="shared" si="62"/>
        <v>1265</v>
      </c>
      <c r="F1265" s="3">
        <v>1150000</v>
      </c>
      <c r="G1265">
        <f t="shared" si="61"/>
        <v>-1.7447590340666452</v>
      </c>
    </row>
    <row r="1266" spans="1:7">
      <c r="A1266" s="3">
        <v>600000</v>
      </c>
      <c r="D1266">
        <f t="shared" si="60"/>
        <v>0.47595441561759799</v>
      </c>
      <c r="E1266">
        <f t="shared" si="62"/>
        <v>1266</v>
      </c>
      <c r="F1266" s="3">
        <v>1153442</v>
      </c>
      <c r="G1266">
        <f t="shared" si="61"/>
        <v>-1.7452969960660596</v>
      </c>
    </row>
    <row r="1267" spans="1:7">
      <c r="A1267" s="3">
        <v>1021000</v>
      </c>
      <c r="D1267">
        <f t="shared" si="60"/>
        <v>0.47746993758037798</v>
      </c>
      <c r="E1267">
        <f t="shared" si="62"/>
        <v>1267</v>
      </c>
      <c r="F1267" s="3">
        <v>1159989</v>
      </c>
      <c r="G1267">
        <f t="shared" si="61"/>
        <v>-1.7450748235047615</v>
      </c>
    </row>
    <row r="1268" spans="1:7">
      <c r="A1268" s="3">
        <v>1572810</v>
      </c>
      <c r="D1268">
        <f t="shared" si="60"/>
        <v>0.47898655699417841</v>
      </c>
      <c r="E1268">
        <f t="shared" si="62"/>
        <v>1268</v>
      </c>
      <c r="F1268" s="3">
        <v>1163695</v>
      </c>
      <c r="G1268">
        <f t="shared" si="61"/>
        <v>-1.7455462464441658</v>
      </c>
    </row>
    <row r="1269" spans="1:7">
      <c r="A1269" s="3">
        <v>5603000</v>
      </c>
      <c r="D1269">
        <f t="shared" si="60"/>
        <v>0.48050427894306702</v>
      </c>
      <c r="E1269">
        <f t="shared" si="62"/>
        <v>1269</v>
      </c>
      <c r="F1269" s="3">
        <v>1168734</v>
      </c>
      <c r="G1269">
        <f t="shared" si="61"/>
        <v>-1.7456907617571686</v>
      </c>
    </row>
    <row r="1270" spans="1:7">
      <c r="A1270" s="3">
        <v>158400</v>
      </c>
      <c r="D1270">
        <f t="shared" si="60"/>
        <v>0.48202310853236963</v>
      </c>
      <c r="E1270">
        <f t="shared" si="62"/>
        <v>1270</v>
      </c>
      <c r="F1270" s="3">
        <v>1172327</v>
      </c>
      <c r="G1270">
        <f t="shared" si="61"/>
        <v>-1.7461879092597452</v>
      </c>
    </row>
    <row r="1271" spans="1:7">
      <c r="A1271" s="3">
        <v>1257615</v>
      </c>
      <c r="D1271">
        <f t="shared" si="60"/>
        <v>0.48354305088882138</v>
      </c>
      <c r="E1271">
        <f t="shared" si="62"/>
        <v>1271</v>
      </c>
      <c r="F1271" s="3">
        <v>1175000</v>
      </c>
      <c r="G1271">
        <f t="shared" si="61"/>
        <v>-1.7469092409772518</v>
      </c>
    </row>
    <row r="1272" spans="1:7">
      <c r="A1272" s="3">
        <v>479602</v>
      </c>
      <c r="D1272">
        <f t="shared" si="60"/>
        <v>0.4850641111607224</v>
      </c>
      <c r="E1272">
        <f t="shared" si="62"/>
        <v>1272</v>
      </c>
      <c r="F1272" s="3">
        <v>1179770</v>
      </c>
      <c r="G1272">
        <f t="shared" si="61"/>
        <v>-1.747116602023933</v>
      </c>
    </row>
    <row r="1273" spans="1:7">
      <c r="A1273" s="3">
        <v>2210946</v>
      </c>
      <c r="D1273">
        <f t="shared" si="60"/>
        <v>0.48658629451808888</v>
      </c>
      <c r="E1273">
        <f t="shared" si="62"/>
        <v>1273</v>
      </c>
      <c r="F1273" s="3">
        <v>1181375</v>
      </c>
      <c r="G1273">
        <f t="shared" si="61"/>
        <v>-1.7480976654944722</v>
      </c>
    </row>
    <row r="1274" spans="1:7">
      <c r="A1274" s="3">
        <v>799673</v>
      </c>
      <c r="D1274">
        <f t="shared" si="60"/>
        <v>0.48810960615281213</v>
      </c>
      <c r="E1274">
        <f t="shared" si="62"/>
        <v>1274</v>
      </c>
      <c r="F1274" s="3">
        <v>1189756</v>
      </c>
      <c r="G1274">
        <f t="shared" si="61"/>
        <v>-1.7474182011690422</v>
      </c>
    </row>
    <row r="1275" spans="1:7">
      <c r="A1275" s="3">
        <v>300000</v>
      </c>
      <c r="D1275">
        <f t="shared" si="60"/>
        <v>0.48963405127881188</v>
      </c>
      <c r="E1275">
        <f t="shared" si="62"/>
        <v>1275</v>
      </c>
      <c r="F1275" s="3">
        <v>1194000</v>
      </c>
      <c r="G1275">
        <f t="shared" si="61"/>
        <v>-1.7477420476570988</v>
      </c>
    </row>
    <row r="1276" spans="1:7">
      <c r="A1276" s="3">
        <v>2950000</v>
      </c>
      <c r="D1276">
        <f t="shared" si="60"/>
        <v>0.49115963513219729</v>
      </c>
      <c r="E1276">
        <f t="shared" si="62"/>
        <v>1276</v>
      </c>
      <c r="F1276" s="3">
        <v>1195639</v>
      </c>
      <c r="G1276">
        <f t="shared" si="61"/>
        <v>-1.7486977961060035</v>
      </c>
    </row>
    <row r="1277" spans="1:7">
      <c r="A1277" s="3">
        <v>50000</v>
      </c>
      <c r="D1277">
        <f t="shared" si="60"/>
        <v>0.4926863629714246</v>
      </c>
      <c r="E1277">
        <f t="shared" si="62"/>
        <v>1277</v>
      </c>
      <c r="F1277" s="3">
        <v>1200000</v>
      </c>
      <c r="G1277">
        <f t="shared" si="61"/>
        <v>-1.748996191193317</v>
      </c>
    </row>
    <row r="1278" spans="1:7">
      <c r="A1278" s="3">
        <v>850000</v>
      </c>
      <c r="D1278">
        <f t="shared" si="60"/>
        <v>0.49421424007745929</v>
      </c>
      <c r="E1278">
        <f t="shared" si="62"/>
        <v>1278</v>
      </c>
      <c r="F1278" s="3">
        <v>1200000</v>
      </c>
      <c r="G1278">
        <f t="shared" si="61"/>
        <v>-1.7503656651421529</v>
      </c>
    </row>
    <row r="1279" spans="1:7">
      <c r="A1279" s="3">
        <v>125000</v>
      </c>
      <c r="D1279">
        <f t="shared" si="60"/>
        <v>0.49574327175393623</v>
      </c>
      <c r="E1279">
        <f t="shared" si="62"/>
        <v>1279</v>
      </c>
      <c r="F1279" s="3">
        <v>1200000</v>
      </c>
      <c r="G1279">
        <f t="shared" si="61"/>
        <v>-1.7517327707866965</v>
      </c>
    </row>
    <row r="1280" spans="1:7">
      <c r="A1280" s="3">
        <v>150000</v>
      </c>
      <c r="D1280">
        <f t="shared" si="60"/>
        <v>0.49727346332732486</v>
      </c>
      <c r="E1280">
        <f t="shared" si="62"/>
        <v>1280</v>
      </c>
      <c r="F1280" s="3">
        <v>1200000</v>
      </c>
      <c r="G1280">
        <f t="shared" si="61"/>
        <v>-1.7530892108503413</v>
      </c>
    </row>
    <row r="1281" spans="1:7">
      <c r="A1281" s="3">
        <v>2500000</v>
      </c>
      <c r="D1281">
        <f t="shared" ref="D1281:D1344" si="63">NORMSINV((E1281-0.5)/C$12)</f>
        <v>0.49880482014709376</v>
      </c>
      <c r="E1281">
        <f t="shared" si="62"/>
        <v>1281</v>
      </c>
      <c r="F1281" s="3">
        <v>1200000</v>
      </c>
      <c r="G1281">
        <f t="shared" ref="G1281:G1344" si="64">IF(ISERROR((2*E1281 -1)/C$12*(LN(NORMDIST(F1281,C$6,C$8,TRUE))+LN(1-NORMDIST(INDEX(F:F,C$12-E1281+1,,1),C$6,C$8,TRUE)))),"",(2*E1281 -1)/C$12*(LN(NORMDIST(F1281,C$6,C$8,TRUE))+LN(1-NORMDIST(INDEX(F:F,C$12-E1281+1,,1),C$6,C$8,TRUE))))</f>
        <v>-1.7544547745462196</v>
      </c>
    </row>
    <row r="1282" spans="1:7">
      <c r="A1282" s="3">
        <v>25000</v>
      </c>
      <c r="D1282">
        <f t="shared" si="63"/>
        <v>0.500337347585875</v>
      </c>
      <c r="E1282">
        <f t="shared" ref="E1282:E1345" si="65">E1281+1</f>
        <v>1282</v>
      </c>
      <c r="F1282" s="3">
        <v>1200000</v>
      </c>
      <c r="G1282">
        <f t="shared" si="64"/>
        <v>-1.7558099928216737</v>
      </c>
    </row>
    <row r="1283" spans="1:7">
      <c r="A1283" s="3">
        <v>750000</v>
      </c>
      <c r="D1283">
        <f t="shared" si="63"/>
        <v>0.50187105103963436</v>
      </c>
      <c r="E1283">
        <f t="shared" si="65"/>
        <v>1283</v>
      </c>
      <c r="F1283" s="3">
        <v>1200000</v>
      </c>
      <c r="G1283">
        <f t="shared" si="64"/>
        <v>-1.7571619655037356</v>
      </c>
    </row>
    <row r="1284" spans="1:7">
      <c r="A1284" s="3">
        <v>6000576</v>
      </c>
      <c r="D1284">
        <f t="shared" si="63"/>
        <v>0.50340593592783733</v>
      </c>
      <c r="E1284">
        <f t="shared" si="65"/>
        <v>1284</v>
      </c>
      <c r="F1284" s="3">
        <v>1200007</v>
      </c>
      <c r="G1284">
        <f t="shared" si="64"/>
        <v>-1.758526444558749</v>
      </c>
    </row>
    <row r="1285" spans="1:7">
      <c r="A1285" s="3">
        <v>5000000</v>
      </c>
      <c r="D1285">
        <f t="shared" si="63"/>
        <v>0.50494200769362196</v>
      </c>
      <c r="E1285">
        <f t="shared" si="65"/>
        <v>1285</v>
      </c>
      <c r="F1285" s="3">
        <v>1205600</v>
      </c>
      <c r="G1285">
        <f t="shared" si="64"/>
        <v>-1.7585169422173252</v>
      </c>
    </row>
    <row r="1286" spans="1:7">
      <c r="A1286" s="3">
        <v>800000</v>
      </c>
      <c r="D1286">
        <f t="shared" si="63"/>
        <v>0.50647927180396846</v>
      </c>
      <c r="E1286">
        <f t="shared" si="65"/>
        <v>1286</v>
      </c>
      <c r="F1286" s="3">
        <v>1221800</v>
      </c>
      <c r="G1286">
        <f t="shared" si="64"/>
        <v>-1.755894483168668</v>
      </c>
    </row>
    <row r="1287" spans="1:7">
      <c r="A1287" s="3">
        <v>25000</v>
      </c>
      <c r="D1287">
        <f t="shared" si="63"/>
        <v>0.50801773374987336</v>
      </c>
      <c r="E1287">
        <f t="shared" si="65"/>
        <v>1287</v>
      </c>
      <c r="F1287" s="3">
        <v>1224953</v>
      </c>
      <c r="G1287">
        <f t="shared" si="64"/>
        <v>-1.7564766095951405</v>
      </c>
    </row>
    <row r="1288" spans="1:7">
      <c r="A1288" s="3">
        <v>9446532</v>
      </c>
      <c r="D1288">
        <f t="shared" si="63"/>
        <v>0.50955739904652453</v>
      </c>
      <c r="E1288">
        <f t="shared" si="65"/>
        <v>1288</v>
      </c>
      <c r="F1288" s="3">
        <v>1229467</v>
      </c>
      <c r="G1288">
        <f t="shared" si="64"/>
        <v>-1.7567134725343512</v>
      </c>
    </row>
    <row r="1289" spans="1:7">
      <c r="A1289" s="3">
        <v>78200</v>
      </c>
      <c r="D1289">
        <f t="shared" si="63"/>
        <v>0.51109827323347568</v>
      </c>
      <c r="E1289">
        <f t="shared" si="65"/>
        <v>1289</v>
      </c>
      <c r="F1289" s="3">
        <v>1229730</v>
      </c>
      <c r="G1289">
        <f t="shared" si="64"/>
        <v>-1.7579830285065801</v>
      </c>
    </row>
    <row r="1290" spans="1:7">
      <c r="A1290" s="3">
        <v>9602735</v>
      </c>
      <c r="D1290">
        <f t="shared" si="63"/>
        <v>0.51264036187482587</v>
      </c>
      <c r="E1290">
        <f t="shared" si="65"/>
        <v>1290</v>
      </c>
      <c r="F1290" s="3">
        <v>1233281</v>
      </c>
      <c r="G1290">
        <f t="shared" si="64"/>
        <v>-1.7584129028552766</v>
      </c>
    </row>
    <row r="1291" spans="1:7">
      <c r="A1291" s="3">
        <v>1800000</v>
      </c>
      <c r="D1291">
        <f t="shared" si="63"/>
        <v>0.51418367055939618</v>
      </c>
      <c r="E1291">
        <f t="shared" si="65"/>
        <v>1291</v>
      </c>
      <c r="F1291" s="3">
        <v>1235787</v>
      </c>
      <c r="G1291">
        <f t="shared" si="64"/>
        <v>-1.759088187530472</v>
      </c>
    </row>
    <row r="1292" spans="1:7">
      <c r="A1292" s="3">
        <v>750000</v>
      </c>
      <c r="D1292">
        <f t="shared" si="63"/>
        <v>0.5157282049009132</v>
      </c>
      <c r="E1292">
        <f t="shared" si="65"/>
        <v>1292</v>
      </c>
      <c r="F1292" s="3">
        <v>1243039</v>
      </c>
      <c r="G1292">
        <f t="shared" si="64"/>
        <v>-1.7586492741146627</v>
      </c>
    </row>
    <row r="1293" spans="1:7">
      <c r="A1293" s="3">
        <v>1425000</v>
      </c>
      <c r="D1293">
        <f t="shared" si="63"/>
        <v>0.51727397053818747</v>
      </c>
      <c r="E1293">
        <f t="shared" si="65"/>
        <v>1293</v>
      </c>
      <c r="F1293" s="3">
        <v>1245813</v>
      </c>
      <c r="G1293">
        <f t="shared" si="64"/>
        <v>-1.759193614683918</v>
      </c>
    </row>
    <row r="1294" spans="1:7">
      <c r="A1294" s="3">
        <v>999900</v>
      </c>
      <c r="D1294">
        <f t="shared" si="63"/>
        <v>0.5188209731353004</v>
      </c>
      <c r="E1294">
        <f t="shared" si="65"/>
        <v>1294</v>
      </c>
      <c r="F1294" s="3">
        <v>1249040</v>
      </c>
      <c r="G1294">
        <f t="shared" si="64"/>
        <v>-1.7597370674324824</v>
      </c>
    </row>
    <row r="1295" spans="1:7">
      <c r="A1295" s="3">
        <v>2300000</v>
      </c>
      <c r="D1295">
        <f t="shared" si="63"/>
        <v>0.52036921838178785</v>
      </c>
      <c r="E1295">
        <f t="shared" si="65"/>
        <v>1295</v>
      </c>
      <c r="F1295" s="3">
        <v>1250000</v>
      </c>
      <c r="G1295">
        <f t="shared" si="64"/>
        <v>-1.7606447795464706</v>
      </c>
    </row>
    <row r="1296" spans="1:7">
      <c r="A1296" s="3">
        <v>2100000</v>
      </c>
      <c r="D1296">
        <f t="shared" si="63"/>
        <v>0.52191871199282569</v>
      </c>
      <c r="E1296">
        <f t="shared" si="65"/>
        <v>1296</v>
      </c>
      <c r="F1296" s="3">
        <v>1250000</v>
      </c>
      <c r="G1296">
        <f t="shared" si="64"/>
        <v>-1.7619131079432975</v>
      </c>
    </row>
    <row r="1297" spans="1:7">
      <c r="A1297" s="3">
        <v>200000</v>
      </c>
      <c r="D1297">
        <f t="shared" si="63"/>
        <v>0.52346945970942127</v>
      </c>
      <c r="E1297">
        <f t="shared" si="65"/>
        <v>1297</v>
      </c>
      <c r="F1297" s="3">
        <v>1254000</v>
      </c>
      <c r="G1297">
        <f t="shared" si="64"/>
        <v>-1.7621815289086895</v>
      </c>
    </row>
    <row r="1298" spans="1:7">
      <c r="A1298" s="3">
        <v>553493</v>
      </c>
      <c r="D1298">
        <f t="shared" si="63"/>
        <v>0.52502146729860022</v>
      </c>
      <c r="E1298">
        <f t="shared" si="65"/>
        <v>1298</v>
      </c>
      <c r="F1298" s="3">
        <v>1255420</v>
      </c>
      <c r="G1298">
        <f t="shared" si="64"/>
        <v>-1.7631574223974453</v>
      </c>
    </row>
    <row r="1299" spans="1:7">
      <c r="A1299" s="3">
        <v>2100000</v>
      </c>
      <c r="D1299">
        <f t="shared" si="63"/>
        <v>0.52657474055360043</v>
      </c>
      <c r="E1299">
        <f t="shared" si="65"/>
        <v>1299</v>
      </c>
      <c r="F1299" s="3">
        <v>1255420</v>
      </c>
      <c r="G1299">
        <f t="shared" si="64"/>
        <v>-1.7641469922848696</v>
      </c>
    </row>
    <row r="1300" spans="1:7">
      <c r="A1300" s="3">
        <v>574060</v>
      </c>
      <c r="D1300">
        <f t="shared" si="63"/>
        <v>0.52812928529406256</v>
      </c>
      <c r="E1300">
        <f t="shared" si="65"/>
        <v>1300</v>
      </c>
      <c r="F1300" s="3">
        <v>1257615</v>
      </c>
      <c r="G1300">
        <f t="shared" si="64"/>
        <v>-1.7648635053412274</v>
      </c>
    </row>
    <row r="1301" spans="1:7">
      <c r="A1301" s="3">
        <v>900000</v>
      </c>
      <c r="D1301">
        <f t="shared" si="63"/>
        <v>0.52968510736622831</v>
      </c>
      <c r="E1301">
        <f t="shared" si="65"/>
        <v>1301</v>
      </c>
      <c r="F1301" s="3">
        <v>1261087</v>
      </c>
      <c r="G1301">
        <f t="shared" si="64"/>
        <v>-1.7653196853880626</v>
      </c>
    </row>
    <row r="1302" spans="1:7">
      <c r="A1302" s="3">
        <v>3632666</v>
      </c>
      <c r="D1302">
        <f t="shared" si="63"/>
        <v>0.5312422126431332</v>
      </c>
      <c r="E1302">
        <f t="shared" si="65"/>
        <v>1302</v>
      </c>
      <c r="F1302" s="3">
        <v>1271400</v>
      </c>
      <c r="G1302">
        <f t="shared" si="64"/>
        <v>-1.7638276527037822</v>
      </c>
    </row>
    <row r="1303" spans="1:7">
      <c r="A1303" s="3">
        <v>170000</v>
      </c>
      <c r="D1303">
        <f t="shared" si="63"/>
        <v>0.53280060702480858</v>
      </c>
      <c r="E1303">
        <f t="shared" si="65"/>
        <v>1303</v>
      </c>
      <c r="F1303" s="3">
        <v>1277648</v>
      </c>
      <c r="G1303">
        <f t="shared" si="64"/>
        <v>-1.7636392280883637</v>
      </c>
    </row>
    <row r="1304" spans="1:7">
      <c r="A1304" s="3">
        <v>5542579</v>
      </c>
      <c r="D1304">
        <f t="shared" si="63"/>
        <v>0.53436029643847849</v>
      </c>
      <c r="E1304">
        <f t="shared" si="65"/>
        <v>1304</v>
      </c>
      <c r="F1304" s="3">
        <v>1293000</v>
      </c>
      <c r="G1304">
        <f t="shared" si="64"/>
        <v>-1.7611686169501863</v>
      </c>
    </row>
    <row r="1305" spans="1:7">
      <c r="A1305" s="3">
        <v>1200000</v>
      </c>
      <c r="D1305">
        <f t="shared" si="63"/>
        <v>0.53592128683876272</v>
      </c>
      <c r="E1305">
        <f t="shared" si="65"/>
        <v>1305</v>
      </c>
      <c r="F1305" s="3">
        <v>1293904</v>
      </c>
      <c r="G1305">
        <f t="shared" si="64"/>
        <v>-1.7620735341340785</v>
      </c>
    </row>
    <row r="1306" spans="1:7">
      <c r="A1306" s="3">
        <v>883200</v>
      </c>
      <c r="D1306">
        <f t="shared" si="63"/>
        <v>0.537483584207881</v>
      </c>
      <c r="E1306">
        <f t="shared" si="65"/>
        <v>1306</v>
      </c>
      <c r="F1306" s="3">
        <v>1300000</v>
      </c>
      <c r="G1306">
        <f t="shared" si="64"/>
        <v>-1.7618475552103314</v>
      </c>
    </row>
    <row r="1307" spans="1:7">
      <c r="A1307" s="3">
        <v>1500000</v>
      </c>
      <c r="D1307">
        <f t="shared" si="63"/>
        <v>0.53904719455585604</v>
      </c>
      <c r="E1307">
        <f t="shared" si="65"/>
        <v>1307</v>
      </c>
      <c r="F1307" s="3">
        <v>1300000</v>
      </c>
      <c r="G1307">
        <f t="shared" si="64"/>
        <v>-1.7626920797024757</v>
      </c>
    </row>
    <row r="1308" spans="1:7">
      <c r="A1308" s="3">
        <v>700000</v>
      </c>
      <c r="D1308">
        <f t="shared" si="63"/>
        <v>0.54061212392072322</v>
      </c>
      <c r="E1308">
        <f t="shared" si="65"/>
        <v>1308</v>
      </c>
      <c r="F1308" s="3">
        <v>1300010</v>
      </c>
      <c r="G1308">
        <f t="shared" si="64"/>
        <v>-1.7640129131123938</v>
      </c>
    </row>
    <row r="1309" spans="1:7">
      <c r="A1309" s="3">
        <v>1605669</v>
      </c>
      <c r="D1309">
        <f t="shared" si="63"/>
        <v>0.54217837836873706</v>
      </c>
      <c r="E1309">
        <f t="shared" si="65"/>
        <v>1309</v>
      </c>
      <c r="F1309" s="3">
        <v>1303920</v>
      </c>
      <c r="G1309">
        <f t="shared" si="64"/>
        <v>-1.7643007586473125</v>
      </c>
    </row>
    <row r="1310" spans="1:7">
      <c r="A1310" s="3">
        <v>672000</v>
      </c>
      <c r="D1310">
        <f t="shared" si="63"/>
        <v>0.54374596399458319</v>
      </c>
      <c r="E1310">
        <f t="shared" si="65"/>
        <v>1310</v>
      </c>
      <c r="F1310" s="3">
        <v>1307738</v>
      </c>
      <c r="G1310">
        <f t="shared" si="64"/>
        <v>-1.7642557032726651</v>
      </c>
    </row>
    <row r="1311" spans="1:7">
      <c r="A1311" s="3">
        <v>650000</v>
      </c>
      <c r="D1311">
        <f t="shared" si="63"/>
        <v>0.54531488692159058</v>
      </c>
      <c r="E1311">
        <f t="shared" si="65"/>
        <v>1311</v>
      </c>
      <c r="F1311" s="3">
        <v>1309409</v>
      </c>
      <c r="G1311">
        <f t="shared" si="64"/>
        <v>-1.7651096159379183</v>
      </c>
    </row>
    <row r="1312" spans="1:7">
      <c r="A1312" s="3">
        <v>3768084</v>
      </c>
      <c r="D1312">
        <f t="shared" si="63"/>
        <v>0.54688515330194609</v>
      </c>
      <c r="E1312">
        <f t="shared" si="65"/>
        <v>1312</v>
      </c>
      <c r="F1312" s="3">
        <v>1312500</v>
      </c>
      <c r="G1312">
        <f t="shared" si="64"/>
        <v>-1.7654529944161081</v>
      </c>
    </row>
    <row r="1313" spans="1:7">
      <c r="A1313" s="3">
        <v>583800</v>
      </c>
      <c r="D1313">
        <f t="shared" si="63"/>
        <v>0.54845676931690968</v>
      </c>
      <c r="E1313">
        <f t="shared" si="65"/>
        <v>1313</v>
      </c>
      <c r="F1313" s="3">
        <v>1348323</v>
      </c>
      <c r="G1313">
        <f t="shared" si="64"/>
        <v>-1.7576369633645499</v>
      </c>
    </row>
    <row r="1314" spans="1:7">
      <c r="A1314" s="3">
        <v>77367</v>
      </c>
      <c r="D1314">
        <f t="shared" si="63"/>
        <v>0.55002974117703407</v>
      </c>
      <c r="E1314">
        <f t="shared" si="65"/>
        <v>1314</v>
      </c>
      <c r="F1314" s="3">
        <v>1350000</v>
      </c>
      <c r="G1314">
        <f t="shared" si="64"/>
        <v>-1.7584250017241989</v>
      </c>
    </row>
    <row r="1315" spans="1:7">
      <c r="A1315" s="3">
        <v>300000</v>
      </c>
      <c r="D1315">
        <f t="shared" si="63"/>
        <v>0.55160407512238452</v>
      </c>
      <c r="E1315">
        <f t="shared" si="65"/>
        <v>1315</v>
      </c>
      <c r="F1315" s="3">
        <v>1357229</v>
      </c>
      <c r="G1315">
        <f t="shared" si="64"/>
        <v>-1.7579567315880467</v>
      </c>
    </row>
    <row r="1316" spans="1:7">
      <c r="A1316" s="3">
        <v>120458</v>
      </c>
      <c r="D1316">
        <f t="shared" si="63"/>
        <v>0.55317977742275959</v>
      </c>
      <c r="E1316">
        <f t="shared" si="65"/>
        <v>1316</v>
      </c>
      <c r="F1316" s="3">
        <v>1365117</v>
      </c>
      <c r="G1316">
        <f t="shared" si="64"/>
        <v>-1.7569707942360486</v>
      </c>
    </row>
    <row r="1317" spans="1:7">
      <c r="A1317" s="3">
        <v>476683</v>
      </c>
      <c r="D1317">
        <f t="shared" si="63"/>
        <v>0.55475685437791744</v>
      </c>
      <c r="E1317">
        <f t="shared" si="65"/>
        <v>1317</v>
      </c>
      <c r="F1317" s="3">
        <v>1365913</v>
      </c>
      <c r="G1317">
        <f t="shared" si="64"/>
        <v>-1.7581103727663461</v>
      </c>
    </row>
    <row r="1318" spans="1:7">
      <c r="A1318" s="3">
        <v>87028</v>
      </c>
      <c r="D1318">
        <f t="shared" si="63"/>
        <v>0.55633531231779931</v>
      </c>
      <c r="E1318">
        <f t="shared" si="65"/>
        <v>1318</v>
      </c>
      <c r="F1318" s="3">
        <v>1370000</v>
      </c>
      <c r="G1318">
        <f t="shared" si="64"/>
        <v>-1.7582707953606445</v>
      </c>
    </row>
    <row r="1319" spans="1:7">
      <c r="A1319" s="3">
        <v>1200000</v>
      </c>
      <c r="D1319">
        <f t="shared" si="63"/>
        <v>0.55791515760276</v>
      </c>
      <c r="E1319">
        <f t="shared" si="65"/>
        <v>1319</v>
      </c>
      <c r="F1319" s="3">
        <v>1396639</v>
      </c>
      <c r="G1319">
        <f t="shared" si="64"/>
        <v>-1.7530484412889111</v>
      </c>
    </row>
    <row r="1320" spans="1:7">
      <c r="A1320" s="3">
        <v>1939650</v>
      </c>
      <c r="D1320">
        <f t="shared" si="63"/>
        <v>0.55949639662379602</v>
      </c>
      <c r="E1320">
        <f t="shared" si="65"/>
        <v>1320</v>
      </c>
      <c r="F1320" s="3">
        <v>1397601</v>
      </c>
      <c r="G1320">
        <f t="shared" si="64"/>
        <v>-1.753794470751795</v>
      </c>
    </row>
    <row r="1321" spans="1:7">
      <c r="A1321" s="3">
        <v>8873335</v>
      </c>
      <c r="D1321">
        <f t="shared" si="63"/>
        <v>0.56107903580277885</v>
      </c>
      <c r="E1321">
        <f t="shared" si="65"/>
        <v>1321</v>
      </c>
      <c r="F1321" s="3">
        <v>1400000</v>
      </c>
      <c r="G1321">
        <f t="shared" si="64"/>
        <v>-1.7544915422953526</v>
      </c>
    </row>
    <row r="1322" spans="1:7">
      <c r="A1322" s="3">
        <v>1697978</v>
      </c>
      <c r="D1322">
        <f t="shared" si="63"/>
        <v>0.5626630815926893</v>
      </c>
      <c r="E1322">
        <f t="shared" si="65"/>
        <v>1322</v>
      </c>
      <c r="F1322" s="3">
        <v>1418622</v>
      </c>
      <c r="G1322">
        <f t="shared" si="64"/>
        <v>-1.7511604618409782</v>
      </c>
    </row>
    <row r="1323" spans="1:7">
      <c r="A1323" s="3">
        <v>131417</v>
      </c>
      <c r="D1323">
        <f t="shared" si="63"/>
        <v>0.56424854047785322</v>
      </c>
      <c r="E1323">
        <f t="shared" si="65"/>
        <v>1323</v>
      </c>
      <c r="F1323" s="3">
        <v>1420000</v>
      </c>
      <c r="G1323">
        <f t="shared" si="64"/>
        <v>-1.7516808847525898</v>
      </c>
    </row>
    <row r="1324" spans="1:7">
      <c r="A1324" s="3">
        <v>9967084</v>
      </c>
      <c r="D1324">
        <f t="shared" si="63"/>
        <v>0.56583541897418066</v>
      </c>
      <c r="E1324">
        <f t="shared" si="65"/>
        <v>1324</v>
      </c>
      <c r="F1324" s="3">
        <v>1422627</v>
      </c>
      <c r="G1324">
        <f t="shared" si="64"/>
        <v>-1.7521228157757307</v>
      </c>
    </row>
    <row r="1325" spans="1:7">
      <c r="A1325" s="3">
        <v>13512</v>
      </c>
      <c r="D1325">
        <f t="shared" si="63"/>
        <v>0.5674237236294053</v>
      </c>
      <c r="E1325">
        <f t="shared" si="65"/>
        <v>1325</v>
      </c>
      <c r="F1325" s="3">
        <v>1425000</v>
      </c>
      <c r="G1325">
        <f t="shared" si="64"/>
        <v>-1.7526551546611564</v>
      </c>
    </row>
    <row r="1326" spans="1:7">
      <c r="A1326" s="3">
        <v>1125270</v>
      </c>
      <c r="D1326">
        <f t="shared" si="63"/>
        <v>0.5690134610233295</v>
      </c>
      <c r="E1326">
        <f t="shared" si="65"/>
        <v>1326</v>
      </c>
      <c r="F1326" s="3">
        <v>1439000</v>
      </c>
      <c r="G1326">
        <f t="shared" si="64"/>
        <v>-1.7503687677878534</v>
      </c>
    </row>
    <row r="1327" spans="1:7">
      <c r="A1327" s="3">
        <v>7613637</v>
      </c>
      <c r="D1327">
        <f t="shared" si="63"/>
        <v>0.5706046377680668</v>
      </c>
      <c r="E1327">
        <f t="shared" si="65"/>
        <v>1327</v>
      </c>
      <c r="F1327" s="3">
        <v>1439034</v>
      </c>
      <c r="G1327">
        <f t="shared" si="64"/>
        <v>-1.751680962049714</v>
      </c>
    </row>
    <row r="1328" spans="1:7">
      <c r="A1328" s="3">
        <v>1000000</v>
      </c>
      <c r="D1328">
        <f t="shared" si="63"/>
        <v>0.57219726050829167</v>
      </c>
      <c r="E1328">
        <f t="shared" si="65"/>
        <v>1328</v>
      </c>
      <c r="F1328" s="3">
        <v>1440000</v>
      </c>
      <c r="G1328">
        <f t="shared" si="64"/>
        <v>-1.7527308734086371</v>
      </c>
    </row>
    <row r="1329" spans="1:7">
      <c r="A1329" s="3">
        <v>1500000</v>
      </c>
      <c r="D1329">
        <f t="shared" si="63"/>
        <v>0.57379133592148679</v>
      </c>
      <c r="E1329">
        <f t="shared" si="65"/>
        <v>1329</v>
      </c>
      <c r="F1329" s="3">
        <v>1440590</v>
      </c>
      <c r="G1329">
        <f t="shared" si="64"/>
        <v>-1.7537216169523189</v>
      </c>
    </row>
    <row r="1330" spans="1:7">
      <c r="A1330" s="3">
        <v>25106639</v>
      </c>
      <c r="D1330">
        <f t="shared" si="63"/>
        <v>0.57538687071819639</v>
      </c>
      <c r="E1330">
        <f t="shared" si="65"/>
        <v>1330</v>
      </c>
      <c r="F1330" s="3">
        <v>1445269</v>
      </c>
      <c r="G1330">
        <f t="shared" si="64"/>
        <v>-1.753761024472694</v>
      </c>
    </row>
    <row r="1331" spans="1:7">
      <c r="A1331" s="3">
        <v>200000</v>
      </c>
      <c r="D1331">
        <f t="shared" si="63"/>
        <v>0.57698387164228049</v>
      </c>
      <c r="E1331">
        <f t="shared" si="65"/>
        <v>1331</v>
      </c>
      <c r="F1331" s="3">
        <v>1449039</v>
      </c>
      <c r="G1331">
        <f t="shared" si="64"/>
        <v>-1.7541537131012475</v>
      </c>
    </row>
    <row r="1332" spans="1:7">
      <c r="A1332" s="3">
        <v>450000</v>
      </c>
      <c r="D1332">
        <f t="shared" si="63"/>
        <v>0.5785823454711696</v>
      </c>
      <c r="E1332">
        <f t="shared" si="65"/>
        <v>1332</v>
      </c>
      <c r="F1332" s="3">
        <v>1453832</v>
      </c>
      <c r="G1332">
        <f t="shared" si="64"/>
        <v>-1.7541193447277783</v>
      </c>
    </row>
    <row r="1333" spans="1:7">
      <c r="A1333" s="3">
        <v>200000</v>
      </c>
      <c r="D1333">
        <f t="shared" si="63"/>
        <v>0.58018229901612606</v>
      </c>
      <c r="E1333">
        <f t="shared" si="65"/>
        <v>1333</v>
      </c>
      <c r="F1333" s="3">
        <v>1463346</v>
      </c>
      <c r="G1333">
        <f t="shared" si="64"/>
        <v>-1.7530635926749716</v>
      </c>
    </row>
    <row r="1334" spans="1:7">
      <c r="A1334" s="3">
        <v>189886</v>
      </c>
      <c r="D1334">
        <f t="shared" si="63"/>
        <v>0.58178373912250281</v>
      </c>
      <c r="E1334">
        <f t="shared" si="65"/>
        <v>1334</v>
      </c>
      <c r="F1334" s="3">
        <v>1464667</v>
      </c>
      <c r="G1334">
        <f t="shared" si="64"/>
        <v>-1.7538034638852338</v>
      </c>
    </row>
    <row r="1335" spans="1:7">
      <c r="A1335" s="3">
        <v>2000000</v>
      </c>
      <c r="D1335">
        <f t="shared" si="63"/>
        <v>0.58338667267000965</v>
      </c>
      <c r="E1335">
        <f t="shared" si="65"/>
        <v>1335</v>
      </c>
      <c r="F1335" s="3">
        <v>1465000</v>
      </c>
      <c r="G1335">
        <f t="shared" si="64"/>
        <v>-1.7549737330738602</v>
      </c>
    </row>
    <row r="1336" spans="1:7">
      <c r="A1336" s="3">
        <v>79115</v>
      </c>
      <c r="D1336">
        <f t="shared" si="63"/>
        <v>0.58499110657297615</v>
      </c>
      <c r="E1336">
        <f t="shared" si="65"/>
        <v>1336</v>
      </c>
      <c r="F1336" s="3">
        <v>1465525</v>
      </c>
      <c r="G1336">
        <f t="shared" si="64"/>
        <v>-1.7561596811989282</v>
      </c>
    </row>
    <row r="1337" spans="1:7">
      <c r="A1337" s="3">
        <v>115000</v>
      </c>
      <c r="D1337">
        <f t="shared" si="63"/>
        <v>0.58659704778062394</v>
      </c>
      <c r="E1337">
        <f t="shared" si="65"/>
        <v>1337</v>
      </c>
      <c r="F1337" s="3">
        <v>1466983</v>
      </c>
      <c r="G1337">
        <f t="shared" si="64"/>
        <v>-1.7571158344849689</v>
      </c>
    </row>
    <row r="1338" spans="1:7">
      <c r="A1338" s="3">
        <v>987579</v>
      </c>
      <c r="D1338">
        <f t="shared" si="63"/>
        <v>0.58820450327733387</v>
      </c>
      <c r="E1338">
        <f t="shared" si="65"/>
        <v>1338</v>
      </c>
      <c r="F1338" s="3">
        <v>1470457</v>
      </c>
      <c r="G1338">
        <f t="shared" si="64"/>
        <v>-1.7575752489857197</v>
      </c>
    </row>
    <row r="1339" spans="1:7">
      <c r="A1339" s="3">
        <v>25000</v>
      </c>
      <c r="D1339">
        <f t="shared" si="63"/>
        <v>0.58981348008292223</v>
      </c>
      <c r="E1339">
        <f t="shared" si="65"/>
        <v>1339</v>
      </c>
      <c r="F1339" s="3">
        <v>1475261</v>
      </c>
      <c r="G1339">
        <f t="shared" si="64"/>
        <v>-1.7575658998109844</v>
      </c>
    </row>
    <row r="1340" spans="1:7">
      <c r="A1340" s="3">
        <v>75000</v>
      </c>
      <c r="D1340">
        <f t="shared" si="63"/>
        <v>0.59142398525291695</v>
      </c>
      <c r="E1340">
        <f t="shared" si="65"/>
        <v>1340</v>
      </c>
      <c r="F1340" s="3">
        <v>1486321</v>
      </c>
      <c r="G1340">
        <f t="shared" si="64"/>
        <v>-1.7561131168738666</v>
      </c>
    </row>
    <row r="1341" spans="1:7">
      <c r="A1341" s="3">
        <v>899875</v>
      </c>
      <c r="D1341">
        <f t="shared" si="63"/>
        <v>0.59303602587883408</v>
      </c>
      <c r="E1341">
        <f t="shared" si="65"/>
        <v>1341</v>
      </c>
      <c r="F1341" s="3">
        <v>1498063</v>
      </c>
      <c r="G1341">
        <f t="shared" si="64"/>
        <v>-1.7543702400428816</v>
      </c>
    </row>
    <row r="1342" spans="1:7">
      <c r="A1342" s="3">
        <v>423500</v>
      </c>
      <c r="D1342">
        <f t="shared" si="63"/>
        <v>0.59464960908846187</v>
      </c>
      <c r="E1342">
        <f t="shared" si="65"/>
        <v>1342</v>
      </c>
      <c r="F1342" s="3">
        <v>1500000</v>
      </c>
      <c r="G1342">
        <f t="shared" si="64"/>
        <v>-1.7546728502472482</v>
      </c>
    </row>
    <row r="1343" spans="1:7">
      <c r="A1343" s="3">
        <v>25000000</v>
      </c>
      <c r="D1343">
        <f t="shared" si="63"/>
        <v>0.59626474204614222</v>
      </c>
      <c r="E1343">
        <f t="shared" si="65"/>
        <v>1343</v>
      </c>
      <c r="F1343" s="3">
        <v>1500000</v>
      </c>
      <c r="G1343">
        <f t="shared" si="64"/>
        <v>-1.7555428854460811</v>
      </c>
    </row>
    <row r="1344" spans="1:7">
      <c r="A1344" s="3">
        <v>90000</v>
      </c>
      <c r="D1344">
        <f t="shared" si="63"/>
        <v>0.59788143195305976</v>
      </c>
      <c r="E1344">
        <f t="shared" si="65"/>
        <v>1344</v>
      </c>
      <c r="F1344" s="3">
        <v>1500000</v>
      </c>
      <c r="G1344">
        <f t="shared" si="64"/>
        <v>-1.7567096684832006</v>
      </c>
    </row>
    <row r="1345" spans="1:7">
      <c r="A1345" s="3">
        <v>18750</v>
      </c>
      <c r="D1345">
        <f t="shared" ref="D1345:D1408" si="66">NORMSINV((E1345-0.5)/C$12)</f>
        <v>0.59949968604752946</v>
      </c>
      <c r="E1345">
        <f t="shared" si="65"/>
        <v>1345</v>
      </c>
      <c r="F1345" s="3">
        <v>1500000</v>
      </c>
      <c r="G1345">
        <f t="shared" ref="G1345:G1408" si="67">IF(ISERROR((2*E1345 -1)/C$12*(LN(NORMDIST(F1345,C$6,C$8,TRUE))+LN(1-NORMDIST(INDEX(F:F,C$12-E1345+1,,1),C$6,C$8,TRUE)))),"",(2*E1345 -1)/C$12*(LN(NORMDIST(F1345,C$6,C$8,TRUE))+LN(1-NORMDIST(INDEX(F:F,C$12-E1345+1,,1),C$6,C$8,TRUE))))</f>
        <v>-1.7579996084647873</v>
      </c>
    </row>
    <row r="1346" spans="1:7">
      <c r="A1346" s="3">
        <v>39900</v>
      </c>
      <c r="D1346">
        <f t="shared" si="66"/>
        <v>0.60111951160528965</v>
      </c>
      <c r="E1346">
        <f t="shared" ref="E1346:E1409" si="68">E1345+1</f>
        <v>1346</v>
      </c>
      <c r="F1346" s="3">
        <v>1500000</v>
      </c>
      <c r="G1346">
        <f t="shared" si="67"/>
        <v>-1.759166087640768</v>
      </c>
    </row>
    <row r="1347" spans="1:7">
      <c r="A1347" s="3">
        <v>1243039</v>
      </c>
      <c r="D1347">
        <f t="shared" si="66"/>
        <v>0.6027409159397964</v>
      </c>
      <c r="E1347">
        <f t="shared" si="68"/>
        <v>1347</v>
      </c>
      <c r="F1347" s="3">
        <v>1500000</v>
      </c>
      <c r="G1347">
        <f t="shared" si="67"/>
        <v>-1.7604470638916121</v>
      </c>
    </row>
    <row r="1348" spans="1:7">
      <c r="A1348" s="3">
        <v>1233281</v>
      </c>
      <c r="D1348">
        <f t="shared" si="66"/>
        <v>0.60436390640252036</v>
      </c>
      <c r="E1348">
        <f t="shared" si="68"/>
        <v>1348</v>
      </c>
      <c r="F1348" s="3">
        <v>1500000</v>
      </c>
      <c r="G1348">
        <f t="shared" si="67"/>
        <v>-1.7617032812362243</v>
      </c>
    </row>
    <row r="1349" spans="1:7">
      <c r="A1349" s="3">
        <v>100000</v>
      </c>
      <c r="D1349">
        <f t="shared" si="66"/>
        <v>0.60598849038325076</v>
      </c>
      <c r="E1349">
        <f t="shared" si="68"/>
        <v>1349</v>
      </c>
      <c r="F1349" s="3">
        <v>1500000</v>
      </c>
      <c r="G1349">
        <f t="shared" si="67"/>
        <v>-1.7630106677158062</v>
      </c>
    </row>
    <row r="1350" spans="1:7">
      <c r="A1350" s="3">
        <v>35000</v>
      </c>
      <c r="D1350">
        <f t="shared" si="66"/>
        <v>0.60761467531039381</v>
      </c>
      <c r="E1350">
        <f t="shared" si="68"/>
        <v>1350</v>
      </c>
      <c r="F1350" s="3">
        <v>1500000</v>
      </c>
      <c r="G1350">
        <f t="shared" si="67"/>
        <v>-1.7642547498944761</v>
      </c>
    </row>
    <row r="1351" spans="1:7">
      <c r="A1351" s="3">
        <v>1449039</v>
      </c>
      <c r="D1351">
        <f t="shared" si="66"/>
        <v>0.6092424686512834</v>
      </c>
      <c r="E1351">
        <f t="shared" si="68"/>
        <v>1351</v>
      </c>
      <c r="F1351" s="3">
        <v>1500000</v>
      </c>
      <c r="G1351">
        <f t="shared" si="67"/>
        <v>-1.7655619125118849</v>
      </c>
    </row>
    <row r="1352" spans="1:7">
      <c r="A1352" s="3">
        <v>150000</v>
      </c>
      <c r="D1352">
        <f t="shared" si="66"/>
        <v>0.61087187791248765</v>
      </c>
      <c r="E1352">
        <f t="shared" si="68"/>
        <v>1352</v>
      </c>
      <c r="F1352" s="3">
        <v>1500000</v>
      </c>
      <c r="G1352">
        <f t="shared" si="67"/>
        <v>-1.7668690748672711</v>
      </c>
    </row>
    <row r="1353" spans="1:7">
      <c r="A1353" s="3">
        <v>75000</v>
      </c>
      <c r="D1353">
        <f t="shared" si="66"/>
        <v>0.61250291064012219</v>
      </c>
      <c r="E1353">
        <f t="shared" si="68"/>
        <v>1353</v>
      </c>
      <c r="F1353" s="3">
        <v>1500000</v>
      </c>
      <c r="G1353">
        <f t="shared" si="67"/>
        <v>-1.7681764141753491</v>
      </c>
    </row>
    <row r="1354" spans="1:7">
      <c r="A1354" s="3">
        <v>320000</v>
      </c>
      <c r="D1354">
        <f t="shared" si="66"/>
        <v>0.61413557442016509</v>
      </c>
      <c r="E1354">
        <f t="shared" si="68"/>
        <v>1354</v>
      </c>
      <c r="F1354" s="3">
        <v>1500000</v>
      </c>
      <c r="G1354">
        <f t="shared" si="67"/>
        <v>-1.7694837534834271</v>
      </c>
    </row>
    <row r="1355" spans="1:7">
      <c r="A1355" s="3">
        <v>667235</v>
      </c>
      <c r="D1355">
        <f t="shared" si="66"/>
        <v>0.61576987687877482</v>
      </c>
      <c r="E1355">
        <f t="shared" si="68"/>
        <v>1355</v>
      </c>
      <c r="F1355" s="3">
        <v>1500003</v>
      </c>
      <c r="G1355">
        <f t="shared" si="67"/>
        <v>-1.7707903484474963</v>
      </c>
    </row>
    <row r="1356" spans="1:7">
      <c r="A1356" s="3">
        <v>5218424</v>
      </c>
      <c r="D1356">
        <f t="shared" si="66"/>
        <v>0.61740582568261282</v>
      </c>
      <c r="E1356">
        <f t="shared" si="68"/>
        <v>1356</v>
      </c>
      <c r="F1356" s="3">
        <v>1500055</v>
      </c>
      <c r="G1356">
        <f t="shared" si="67"/>
        <v>-1.7720847757734914</v>
      </c>
    </row>
    <row r="1357" spans="1:7">
      <c r="A1357" s="3">
        <v>1800000</v>
      </c>
      <c r="D1357">
        <f t="shared" si="66"/>
        <v>0.61904342853916572</v>
      </c>
      <c r="E1357">
        <f t="shared" si="68"/>
        <v>1357</v>
      </c>
      <c r="F1357" s="3">
        <v>1500596</v>
      </c>
      <c r="G1357">
        <f t="shared" si="67"/>
        <v>-1.7732576835827687</v>
      </c>
    </row>
    <row r="1358" spans="1:7">
      <c r="A1358" s="3">
        <v>300000</v>
      </c>
      <c r="D1358">
        <f t="shared" si="66"/>
        <v>0.62068269319707658</v>
      </c>
      <c r="E1358">
        <f t="shared" si="68"/>
        <v>1358</v>
      </c>
      <c r="F1358" s="3">
        <v>1501431</v>
      </c>
      <c r="G1358">
        <f t="shared" si="67"/>
        <v>-1.77435731196915</v>
      </c>
    </row>
    <row r="1359" spans="1:7">
      <c r="A1359" s="3">
        <v>250675</v>
      </c>
      <c r="D1359">
        <f t="shared" si="66"/>
        <v>0.62232362744647107</v>
      </c>
      <c r="E1359">
        <f t="shared" si="68"/>
        <v>1359</v>
      </c>
      <c r="F1359" s="3">
        <v>1501900</v>
      </c>
      <c r="G1359">
        <f t="shared" si="67"/>
        <v>-1.7755477101238095</v>
      </c>
    </row>
    <row r="1360" spans="1:7">
      <c r="A1360" s="3">
        <v>11480000</v>
      </c>
      <c r="D1360">
        <f t="shared" si="66"/>
        <v>0.62396623911929494</v>
      </c>
      <c r="E1360">
        <f t="shared" si="68"/>
        <v>1360</v>
      </c>
      <c r="F1360" s="3">
        <v>1508882</v>
      </c>
      <c r="G1360">
        <f t="shared" si="67"/>
        <v>-1.7751174351591508</v>
      </c>
    </row>
    <row r="1361" spans="1:7">
      <c r="A1361" s="3">
        <v>1000000</v>
      </c>
      <c r="D1361">
        <f t="shared" si="66"/>
        <v>0.62561053608965</v>
      </c>
      <c r="E1361">
        <f t="shared" si="68"/>
        <v>1361</v>
      </c>
      <c r="F1361" s="3">
        <v>1511578</v>
      </c>
      <c r="G1361">
        <f t="shared" si="67"/>
        <v>-1.7757523426729949</v>
      </c>
    </row>
    <row r="1362" spans="1:7">
      <c r="A1362" s="3">
        <v>12704649</v>
      </c>
      <c r="D1362">
        <f t="shared" si="66"/>
        <v>0.62725652627413508</v>
      </c>
      <c r="E1362">
        <f t="shared" si="68"/>
        <v>1362</v>
      </c>
      <c r="F1362" s="3">
        <v>1511927</v>
      </c>
      <c r="G1362">
        <f t="shared" si="67"/>
        <v>-1.7769706834203702</v>
      </c>
    </row>
    <row r="1363" spans="1:7">
      <c r="A1363" s="3">
        <v>1200000</v>
      </c>
      <c r="D1363">
        <f t="shared" si="66"/>
        <v>0.62890421763218995</v>
      </c>
      <c r="E1363">
        <f t="shared" si="68"/>
        <v>1363</v>
      </c>
      <c r="F1363" s="3">
        <v>1521971</v>
      </c>
      <c r="G1363">
        <f t="shared" si="67"/>
        <v>-1.775775697151283</v>
      </c>
    </row>
    <row r="1364" spans="1:7">
      <c r="A1364" s="3">
        <v>7910896</v>
      </c>
      <c r="D1364">
        <f t="shared" si="66"/>
        <v>0.63055361816644195</v>
      </c>
      <c r="E1364">
        <f t="shared" si="68"/>
        <v>1364</v>
      </c>
      <c r="F1364" s="3">
        <v>1540002</v>
      </c>
      <c r="G1364">
        <f t="shared" si="67"/>
        <v>-1.7725973351491486</v>
      </c>
    </row>
    <row r="1365" spans="1:7">
      <c r="A1365" s="3">
        <v>940148</v>
      </c>
      <c r="D1365">
        <f t="shared" si="66"/>
        <v>0.63220473592305781</v>
      </c>
      <c r="E1365">
        <f t="shared" si="68"/>
        <v>1365</v>
      </c>
      <c r="F1365" s="3">
        <v>1541091</v>
      </c>
      <c r="G1365">
        <f t="shared" si="67"/>
        <v>-1.7736269016525033</v>
      </c>
    </row>
    <row r="1366" spans="1:7">
      <c r="A1366" s="3">
        <v>35000400</v>
      </c>
      <c r="D1366">
        <f t="shared" si="66"/>
        <v>0.63385757899209705</v>
      </c>
      <c r="E1366">
        <f t="shared" si="68"/>
        <v>1366</v>
      </c>
      <c r="F1366" s="3">
        <v>1544776</v>
      </c>
      <c r="G1366">
        <f t="shared" si="67"/>
        <v>-1.7740111898007995</v>
      </c>
    </row>
    <row r="1367" spans="1:7">
      <c r="A1367" s="3">
        <v>11013694</v>
      </c>
      <c r="D1367">
        <f t="shared" si="66"/>
        <v>0.63551215550787066</v>
      </c>
      <c r="E1367">
        <f t="shared" si="68"/>
        <v>1367</v>
      </c>
      <c r="F1367" s="3">
        <v>1550160</v>
      </c>
      <c r="G1367">
        <f t="shared" si="67"/>
        <v>-1.7739726594223666</v>
      </c>
    </row>
    <row r="1368" spans="1:7">
      <c r="A1368" s="3">
        <v>300000</v>
      </c>
      <c r="D1368">
        <f t="shared" si="66"/>
        <v>0.63716847364930096</v>
      </c>
      <c r="E1368">
        <f t="shared" si="68"/>
        <v>1368</v>
      </c>
      <c r="F1368" s="3">
        <v>1557098</v>
      </c>
      <c r="G1368">
        <f t="shared" si="67"/>
        <v>-1.7735474541723339</v>
      </c>
    </row>
    <row r="1369" spans="1:7">
      <c r="A1369" s="3">
        <v>12567173</v>
      </c>
      <c r="D1369">
        <f t="shared" si="66"/>
        <v>0.63882654164028763</v>
      </c>
      <c r="E1369">
        <f t="shared" si="68"/>
        <v>1369</v>
      </c>
      <c r="F1369" s="3">
        <v>1557444</v>
      </c>
      <c r="G1369">
        <f t="shared" si="67"/>
        <v>-1.774758421325306</v>
      </c>
    </row>
    <row r="1370" spans="1:7">
      <c r="A1370" s="3">
        <v>4800000</v>
      </c>
      <c r="D1370">
        <f t="shared" si="66"/>
        <v>0.64048636775007639</v>
      </c>
      <c r="E1370">
        <f t="shared" si="68"/>
        <v>1370</v>
      </c>
      <c r="F1370" s="3">
        <v>1570000</v>
      </c>
      <c r="G1370">
        <f t="shared" si="67"/>
        <v>-1.772936778009411</v>
      </c>
    </row>
    <row r="1371" spans="1:7">
      <c r="A1371" s="3">
        <v>6750000</v>
      </c>
      <c r="D1371">
        <f t="shared" si="66"/>
        <v>0.64214796029362986</v>
      </c>
      <c r="E1371">
        <f t="shared" si="68"/>
        <v>1371</v>
      </c>
      <c r="F1371" s="3">
        <v>1572810</v>
      </c>
      <c r="G1371">
        <f t="shared" si="67"/>
        <v>-1.7735337853412687</v>
      </c>
    </row>
    <row r="1372" spans="1:7">
      <c r="A1372" s="3">
        <v>6000000</v>
      </c>
      <c r="D1372">
        <f t="shared" si="66"/>
        <v>0.64381132763200499</v>
      </c>
      <c r="E1372">
        <f t="shared" si="68"/>
        <v>1372</v>
      </c>
      <c r="F1372" s="3">
        <v>1576958</v>
      </c>
      <c r="G1372">
        <f t="shared" si="67"/>
        <v>-1.7737979394165186</v>
      </c>
    </row>
    <row r="1373" spans="1:7">
      <c r="A1373" s="3">
        <v>3295118</v>
      </c>
      <c r="D1373">
        <f t="shared" si="66"/>
        <v>0.64547647817273113</v>
      </c>
      <c r="E1373">
        <f t="shared" si="68"/>
        <v>1373</v>
      </c>
      <c r="F1373" s="3">
        <v>1577725</v>
      </c>
      <c r="G1373">
        <f t="shared" si="67"/>
        <v>-1.7749007597069006</v>
      </c>
    </row>
    <row r="1374" spans="1:7">
      <c r="A1374" s="3">
        <v>9800000</v>
      </c>
      <c r="D1374">
        <f t="shared" si="66"/>
        <v>0.64714342037019601</v>
      </c>
      <c r="E1374">
        <f t="shared" si="68"/>
        <v>1374</v>
      </c>
      <c r="F1374" s="3">
        <v>1579999</v>
      </c>
      <c r="G1374">
        <f t="shared" si="67"/>
        <v>-1.7756288578819273</v>
      </c>
    </row>
    <row r="1375" spans="1:7">
      <c r="A1375" s="3">
        <v>7500000</v>
      </c>
      <c r="D1375">
        <f t="shared" si="66"/>
        <v>0.64881216272603026</v>
      </c>
      <c r="E1375">
        <f t="shared" si="68"/>
        <v>1375</v>
      </c>
      <c r="F1375" s="3">
        <v>1590031</v>
      </c>
      <c r="G1375">
        <f t="shared" si="67"/>
        <v>-1.7744292803482233</v>
      </c>
    </row>
    <row r="1376" spans="1:7">
      <c r="A1376" s="3">
        <v>250000</v>
      </c>
      <c r="D1376">
        <f t="shared" si="66"/>
        <v>0.65048271378950184</v>
      </c>
      <c r="E1376">
        <f t="shared" si="68"/>
        <v>1376</v>
      </c>
      <c r="F1376" s="3">
        <v>1596000</v>
      </c>
      <c r="G1376">
        <f t="shared" si="67"/>
        <v>-1.7742380946828604</v>
      </c>
    </row>
    <row r="1377" spans="1:7">
      <c r="A1377" s="3">
        <v>1540002</v>
      </c>
      <c r="D1377">
        <f t="shared" si="66"/>
        <v>0.65215508215790752</v>
      </c>
      <c r="E1377">
        <f t="shared" si="68"/>
        <v>1377</v>
      </c>
      <c r="F1377" s="3">
        <v>1600000</v>
      </c>
      <c r="G1377">
        <f t="shared" si="67"/>
        <v>-1.774534808629846</v>
      </c>
    </row>
    <row r="1378" spans="1:7">
      <c r="A1378" s="3">
        <v>20000</v>
      </c>
      <c r="D1378">
        <f t="shared" si="66"/>
        <v>0.65382927647697597</v>
      </c>
      <c r="E1378">
        <f t="shared" si="68"/>
        <v>1378</v>
      </c>
      <c r="F1378" s="3">
        <v>1600000</v>
      </c>
      <c r="G1378">
        <f t="shared" si="67"/>
        <v>-1.7758239730385856</v>
      </c>
    </row>
    <row r="1379" spans="1:7">
      <c r="A1379" s="3">
        <v>5483812</v>
      </c>
      <c r="D1379">
        <f t="shared" si="66"/>
        <v>0.65550530544126795</v>
      </c>
      <c r="E1379">
        <f t="shared" si="68"/>
        <v>1379</v>
      </c>
      <c r="F1379" s="3">
        <v>1600000</v>
      </c>
      <c r="G1379">
        <f t="shared" si="67"/>
        <v>-1.777113137447325</v>
      </c>
    </row>
    <row r="1380" spans="1:7">
      <c r="A1380" s="3">
        <v>18743505</v>
      </c>
      <c r="D1380">
        <f t="shared" si="66"/>
        <v>0.65718317779458735</v>
      </c>
      <c r="E1380">
        <f t="shared" si="68"/>
        <v>1380</v>
      </c>
      <c r="F1380" s="3">
        <v>1602380</v>
      </c>
      <c r="G1380">
        <f t="shared" si="67"/>
        <v>-1.7778103746618104</v>
      </c>
    </row>
    <row r="1381" spans="1:7">
      <c r="A1381" s="3">
        <v>3000000</v>
      </c>
      <c r="D1381">
        <f t="shared" si="66"/>
        <v>0.65886290233038824</v>
      </c>
      <c r="E1381">
        <f t="shared" si="68"/>
        <v>1381</v>
      </c>
      <c r="F1381" s="3">
        <v>1603000</v>
      </c>
      <c r="G1381">
        <f t="shared" si="67"/>
        <v>-1.7789430263784327</v>
      </c>
    </row>
    <row r="1382" spans="1:7">
      <c r="A1382" s="3">
        <v>144650</v>
      </c>
      <c r="D1382">
        <f t="shared" si="66"/>
        <v>0.66054448789219466</v>
      </c>
      <c r="E1382">
        <f t="shared" si="68"/>
        <v>1382</v>
      </c>
      <c r="F1382" s="3">
        <v>1603500</v>
      </c>
      <c r="G1382">
        <f t="shared" si="67"/>
        <v>-1.78010606829588</v>
      </c>
    </row>
    <row r="1383" spans="1:7">
      <c r="A1383" s="3">
        <v>9900000</v>
      </c>
      <c r="D1383">
        <f t="shared" si="66"/>
        <v>0.66222794337401936</v>
      </c>
      <c r="E1383">
        <f t="shared" si="68"/>
        <v>1383</v>
      </c>
      <c r="F1383" s="3">
        <v>1605669</v>
      </c>
      <c r="G1383">
        <f t="shared" si="67"/>
        <v>-1.7807964829665415</v>
      </c>
    </row>
    <row r="1384" spans="1:7">
      <c r="A1384" s="3">
        <v>250000</v>
      </c>
      <c r="D1384">
        <f t="shared" si="66"/>
        <v>0.66391327772078723</v>
      </c>
      <c r="E1384">
        <f t="shared" si="68"/>
        <v>1384</v>
      </c>
      <c r="F1384" s="3">
        <v>1612877</v>
      </c>
      <c r="G1384">
        <f t="shared" si="67"/>
        <v>-1.7801148026001505</v>
      </c>
    </row>
    <row r="1385" spans="1:7">
      <c r="A1385" s="3">
        <v>3000000</v>
      </c>
      <c r="D1385">
        <f t="shared" si="66"/>
        <v>0.66560049992876569</v>
      </c>
      <c r="E1385">
        <f t="shared" si="68"/>
        <v>1385</v>
      </c>
      <c r="F1385" s="3">
        <v>1616616</v>
      </c>
      <c r="G1385">
        <f t="shared" si="67"/>
        <v>-1.7803798656005076</v>
      </c>
    </row>
    <row r="1386" spans="1:7">
      <c r="A1386" s="3">
        <v>450000</v>
      </c>
      <c r="D1386">
        <f t="shared" si="66"/>
        <v>0.66728961904599671</v>
      </c>
      <c r="E1386">
        <f t="shared" si="68"/>
        <v>1386</v>
      </c>
      <c r="F1386" s="3">
        <v>1619000</v>
      </c>
      <c r="G1386">
        <f t="shared" si="67"/>
        <v>-1.7810344791192168</v>
      </c>
    </row>
    <row r="1387" spans="1:7">
      <c r="A1387" s="3">
        <v>22262000</v>
      </c>
      <c r="D1387">
        <f t="shared" si="66"/>
        <v>0.66898064417273639</v>
      </c>
      <c r="E1387">
        <f t="shared" si="68"/>
        <v>1387</v>
      </c>
      <c r="F1387" s="3">
        <v>1631000</v>
      </c>
      <c r="G1387">
        <f t="shared" si="67"/>
        <v>-1.7789624471228298</v>
      </c>
    </row>
    <row r="1388" spans="1:7">
      <c r="A1388" s="3">
        <v>500000</v>
      </c>
      <c r="D1388">
        <f t="shared" si="66"/>
        <v>0.67067358446189451</v>
      </c>
      <c r="E1388">
        <f t="shared" si="68"/>
        <v>1388</v>
      </c>
      <c r="F1388" s="3">
        <v>1635665</v>
      </c>
      <c r="G1388">
        <f t="shared" si="67"/>
        <v>-1.7783549997729413</v>
      </c>
    </row>
    <row r="1389" spans="1:7">
      <c r="A1389" s="3">
        <v>1000000</v>
      </c>
      <c r="D1389">
        <f t="shared" si="66"/>
        <v>0.67236844911948379</v>
      </c>
      <c r="E1389">
        <f t="shared" si="68"/>
        <v>1389</v>
      </c>
      <c r="F1389" s="3">
        <v>1640410</v>
      </c>
      <c r="G1389">
        <f t="shared" si="67"/>
        <v>-1.7783921955271189</v>
      </c>
    </row>
    <row r="1390" spans="1:7">
      <c r="A1390" s="3">
        <v>228150</v>
      </c>
      <c r="D1390">
        <f t="shared" si="66"/>
        <v>0.67406524740506979</v>
      </c>
      <c r="E1390">
        <f t="shared" si="68"/>
        <v>1390</v>
      </c>
      <c r="F1390" s="3">
        <v>1659340</v>
      </c>
      <c r="G1390">
        <f t="shared" si="67"/>
        <v>-1.7746683929599105</v>
      </c>
    </row>
    <row r="1391" spans="1:7">
      <c r="A1391" s="3">
        <v>68800</v>
      </c>
      <c r="D1391">
        <f t="shared" si="66"/>
        <v>0.67576398863222797</v>
      </c>
      <c r="E1391">
        <f t="shared" si="68"/>
        <v>1391</v>
      </c>
      <c r="F1391" s="3">
        <v>1663110</v>
      </c>
      <c r="G1391">
        <f t="shared" si="67"/>
        <v>-1.7749966906701677</v>
      </c>
    </row>
    <row r="1392" spans="1:7">
      <c r="A1392" s="3">
        <v>1747200</v>
      </c>
      <c r="D1392">
        <f t="shared" si="66"/>
        <v>0.67746468216900646</v>
      </c>
      <c r="E1392">
        <f t="shared" si="68"/>
        <v>1392</v>
      </c>
      <c r="F1392" s="3">
        <v>1680829</v>
      </c>
      <c r="G1392">
        <f t="shared" si="67"/>
        <v>-1.7717663560853609</v>
      </c>
    </row>
    <row r="1393" spans="1:7">
      <c r="A1393" s="3">
        <v>210000</v>
      </c>
      <c r="D1393">
        <f t="shared" si="66"/>
        <v>0.67916733743838709</v>
      </c>
      <c r="E1393">
        <f t="shared" si="68"/>
        <v>1393</v>
      </c>
      <c r="F1393" s="3">
        <v>1683935</v>
      </c>
      <c r="G1393">
        <f t="shared" si="67"/>
        <v>-1.7718556665303942</v>
      </c>
    </row>
    <row r="1394" spans="1:7">
      <c r="A1394" s="3">
        <v>600000</v>
      </c>
      <c r="D1394">
        <f t="shared" si="66"/>
        <v>0.68087196391876215</v>
      </c>
      <c r="E1394">
        <f t="shared" si="68"/>
        <v>1394</v>
      </c>
      <c r="F1394" s="3">
        <v>1694000</v>
      </c>
      <c r="G1394">
        <f t="shared" si="67"/>
        <v>-1.770596478127648</v>
      </c>
    </row>
    <row r="1395" spans="1:7">
      <c r="A1395" s="3">
        <v>13669000</v>
      </c>
      <c r="D1395">
        <f t="shared" si="66"/>
        <v>0.68257857114440501</v>
      </c>
      <c r="E1395">
        <f t="shared" si="68"/>
        <v>1395</v>
      </c>
      <c r="F1395" s="3">
        <v>1694000</v>
      </c>
      <c r="G1395">
        <f t="shared" si="67"/>
        <v>-1.7716935883593807</v>
      </c>
    </row>
    <row r="1396" spans="1:7">
      <c r="A1396" s="3">
        <v>10000</v>
      </c>
      <c r="D1396">
        <f t="shared" si="66"/>
        <v>0.68428716870595485</v>
      </c>
      <c r="E1396">
        <f t="shared" si="68"/>
        <v>1396</v>
      </c>
      <c r="F1396" s="3">
        <v>1696890</v>
      </c>
      <c r="G1396">
        <f t="shared" si="67"/>
        <v>-1.7716570754122143</v>
      </c>
    </row>
    <row r="1397" spans="1:7">
      <c r="A1397" s="3">
        <v>500000</v>
      </c>
      <c r="D1397">
        <f t="shared" si="66"/>
        <v>0.68599776625090014</v>
      </c>
      <c r="E1397">
        <f t="shared" si="68"/>
        <v>1397</v>
      </c>
      <c r="F1397" s="3">
        <v>1697978</v>
      </c>
      <c r="G1397">
        <f t="shared" si="67"/>
        <v>-1.7725474196866013</v>
      </c>
    </row>
    <row r="1398" spans="1:7">
      <c r="A1398" s="3">
        <v>9856000</v>
      </c>
      <c r="D1398">
        <f t="shared" si="66"/>
        <v>0.68771037348406949</v>
      </c>
      <c r="E1398">
        <f t="shared" si="68"/>
        <v>1398</v>
      </c>
      <c r="F1398" s="3">
        <v>1700000</v>
      </c>
      <c r="G1398">
        <f t="shared" si="67"/>
        <v>-1.7729501681207702</v>
      </c>
    </row>
    <row r="1399" spans="1:7">
      <c r="A1399" s="3">
        <v>5760000</v>
      </c>
      <c r="D1399">
        <f t="shared" si="66"/>
        <v>0.68942500016813046</v>
      </c>
      <c r="E1399">
        <f t="shared" si="68"/>
        <v>1399</v>
      </c>
      <c r="F1399" s="3">
        <v>1700011</v>
      </c>
      <c r="G1399">
        <f t="shared" si="67"/>
        <v>-1.7742160961925781</v>
      </c>
    </row>
    <row r="1400" spans="1:7">
      <c r="A1400" s="3">
        <v>160400</v>
      </c>
      <c r="D1400">
        <f t="shared" si="66"/>
        <v>0.69114165612408773</v>
      </c>
      <c r="E1400">
        <f t="shared" si="68"/>
        <v>1400</v>
      </c>
      <c r="F1400" s="3">
        <v>1715073</v>
      </c>
      <c r="G1400">
        <f t="shared" si="67"/>
        <v>-1.7717479513855496</v>
      </c>
    </row>
    <row r="1401" spans="1:7">
      <c r="A1401" s="3">
        <v>540000</v>
      </c>
      <c r="D1401">
        <f t="shared" si="66"/>
        <v>0.69286035123179435</v>
      </c>
      <c r="E1401">
        <f t="shared" si="68"/>
        <v>1401</v>
      </c>
      <c r="F1401" s="3">
        <v>1719640</v>
      </c>
      <c r="G1401">
        <f t="shared" si="67"/>
        <v>-1.7718087295094915</v>
      </c>
    </row>
    <row r="1402" spans="1:7">
      <c r="A1402" s="3">
        <v>6122614</v>
      </c>
      <c r="D1402">
        <f t="shared" si="66"/>
        <v>0.69458109543045843</v>
      </c>
      <c r="E1402">
        <f t="shared" si="68"/>
        <v>1402</v>
      </c>
      <c r="F1402" s="3">
        <v>1726129</v>
      </c>
      <c r="G1402">
        <f t="shared" si="67"/>
        <v>-1.7714440229224107</v>
      </c>
    </row>
    <row r="1403" spans="1:7">
      <c r="A1403" s="3">
        <v>319450</v>
      </c>
      <c r="D1403">
        <f t="shared" si="66"/>
        <v>0.69630389871916654</v>
      </c>
      <c r="E1403">
        <f t="shared" si="68"/>
        <v>1403</v>
      </c>
      <c r="F1403" s="3">
        <v>1729844</v>
      </c>
      <c r="G1403">
        <f t="shared" si="67"/>
        <v>-1.7717018612884006</v>
      </c>
    </row>
    <row r="1404" spans="1:7">
      <c r="A1404" s="3">
        <v>13115049</v>
      </c>
      <c r="D1404">
        <f t="shared" si="66"/>
        <v>0.69802877115740269</v>
      </c>
      <c r="E1404">
        <f t="shared" si="68"/>
        <v>1404</v>
      </c>
      <c r="F1404" s="3">
        <v>1747200</v>
      </c>
      <c r="G1404">
        <f t="shared" si="67"/>
        <v>-1.768050885680319</v>
      </c>
    </row>
    <row r="1405" spans="1:7">
      <c r="A1405" s="3">
        <v>675000</v>
      </c>
      <c r="D1405">
        <f t="shared" si="66"/>
        <v>0.6997557228655813</v>
      </c>
      <c r="E1405">
        <f t="shared" si="68"/>
        <v>1405</v>
      </c>
      <c r="F1405" s="3">
        <v>1747441</v>
      </c>
      <c r="G1405">
        <f t="shared" si="67"/>
        <v>-1.7691330396340816</v>
      </c>
    </row>
    <row r="1406" spans="1:7">
      <c r="A1406" s="3">
        <v>17250000</v>
      </c>
      <c r="D1406">
        <f t="shared" si="66"/>
        <v>0.70148476402558002</v>
      </c>
      <c r="E1406">
        <f t="shared" si="68"/>
        <v>1406</v>
      </c>
      <c r="F1406" s="3">
        <v>1748337</v>
      </c>
      <c r="G1406">
        <f t="shared" si="67"/>
        <v>-1.7701708450490174</v>
      </c>
    </row>
    <row r="1407" spans="1:7">
      <c r="A1407" s="3">
        <v>182000</v>
      </c>
      <c r="D1407">
        <f t="shared" si="66"/>
        <v>0.70321590488127839</v>
      </c>
      <c r="E1407">
        <f t="shared" si="68"/>
        <v>1407</v>
      </c>
      <c r="F1407" s="3">
        <v>1749070</v>
      </c>
      <c r="G1407">
        <f t="shared" si="67"/>
        <v>-1.771248739206527</v>
      </c>
    </row>
    <row r="1408" spans="1:7">
      <c r="A1408" s="3">
        <v>147920</v>
      </c>
      <c r="D1408">
        <f t="shared" si="66"/>
        <v>0.70494915573910899</v>
      </c>
      <c r="E1408">
        <f t="shared" si="68"/>
        <v>1408</v>
      </c>
      <c r="F1408" s="3">
        <v>1750000</v>
      </c>
      <c r="G1408">
        <f t="shared" si="67"/>
        <v>-1.7722775738189469</v>
      </c>
    </row>
    <row r="1409" spans="1:7">
      <c r="A1409" s="3">
        <v>5799040</v>
      </c>
      <c r="D1409">
        <f t="shared" ref="D1409:D1472" si="69">NORMSINV((E1409-0.5)/C$12)</f>
        <v>0.70668452696860573</v>
      </c>
      <c r="E1409">
        <f t="shared" si="68"/>
        <v>1409</v>
      </c>
      <c r="F1409" s="3">
        <v>1752700</v>
      </c>
      <c r="G1409">
        <f t="shared" ref="G1409:G1472" si="70">IF(ISERROR((2*E1409 -1)/C$12*(LN(NORMDIST(F1409,C$6,C$8,TRUE))+LN(1-NORMDIST(INDEX(F:F,C$12-E1409+1,,1),C$6,C$8,TRUE)))),"",(2*E1409 -1)/C$12*(LN(NORMDIST(F1409,C$6,C$8,TRUE))+LN(1-NORMDIST(INDEX(F:F,C$12-E1409+1,,1),C$6,C$8,TRUE))))</f>
        <v>-1.7723163719124446</v>
      </c>
    </row>
    <row r="1410" spans="1:7">
      <c r="A1410" s="3">
        <v>249612</v>
      </c>
      <c r="D1410">
        <f t="shared" si="69"/>
        <v>0.7084220290029648</v>
      </c>
      <c r="E1410">
        <f t="shared" ref="E1410:E1473" si="71">E1409+1</f>
        <v>1410</v>
      </c>
      <c r="F1410" s="3">
        <v>1778000</v>
      </c>
      <c r="G1410">
        <f t="shared" si="70"/>
        <v>-1.7671274562909529</v>
      </c>
    </row>
    <row r="1411" spans="1:7">
      <c r="A1411" s="3">
        <v>7662894</v>
      </c>
      <c r="D1411">
        <f t="shared" si="69"/>
        <v>0.71016167233960792</v>
      </c>
      <c r="E1411">
        <f t="shared" si="71"/>
        <v>1411</v>
      </c>
      <c r="F1411" s="3">
        <v>1779038</v>
      </c>
      <c r="G1411">
        <f t="shared" si="70"/>
        <v>-1.7679449999764676</v>
      </c>
    </row>
    <row r="1412" spans="1:7">
      <c r="A1412" s="3">
        <v>13675486</v>
      </c>
      <c r="D1412">
        <f t="shared" si="69"/>
        <v>0.71190346754075373</v>
      </c>
      <c r="E1412">
        <f t="shared" si="71"/>
        <v>1412</v>
      </c>
      <c r="F1412" s="3">
        <v>1784793</v>
      </c>
      <c r="G1412">
        <f t="shared" si="70"/>
        <v>-1.767771185654871</v>
      </c>
    </row>
    <row r="1413" spans="1:7">
      <c r="A1413" s="3">
        <v>15000000</v>
      </c>
      <c r="D1413">
        <f t="shared" si="69"/>
        <v>0.71364742523399505</v>
      </c>
      <c r="E1413">
        <f t="shared" si="71"/>
        <v>1413</v>
      </c>
      <c r="F1413" s="3">
        <v>1798818</v>
      </c>
      <c r="G1413">
        <f t="shared" si="70"/>
        <v>-1.7655587686969383</v>
      </c>
    </row>
    <row r="1414" spans="1:7">
      <c r="A1414" s="3">
        <v>744844</v>
      </c>
      <c r="D1414">
        <f t="shared" si="69"/>
        <v>0.71539355611288202</v>
      </c>
      <c r="E1414">
        <f t="shared" si="71"/>
        <v>1414</v>
      </c>
      <c r="F1414" s="3">
        <v>1800000</v>
      </c>
      <c r="G1414">
        <f t="shared" si="70"/>
        <v>-1.7665168632364598</v>
      </c>
    </row>
    <row r="1415" spans="1:7">
      <c r="A1415" s="3">
        <v>4000000</v>
      </c>
      <c r="D1415">
        <f t="shared" si="69"/>
        <v>0.71714187093751147</v>
      </c>
      <c r="E1415">
        <f t="shared" si="71"/>
        <v>1415</v>
      </c>
      <c r="F1415" s="3">
        <v>1800000</v>
      </c>
      <c r="G1415">
        <f t="shared" si="70"/>
        <v>-1.767537188304392</v>
      </c>
    </row>
    <row r="1416" spans="1:7">
      <c r="A1416" s="3">
        <v>4560000</v>
      </c>
      <c r="D1416">
        <f t="shared" si="69"/>
        <v>0.71889238053512317</v>
      </c>
      <c r="E1416">
        <f t="shared" si="71"/>
        <v>1416</v>
      </c>
      <c r="F1416" s="3">
        <v>1800000</v>
      </c>
      <c r="G1416">
        <f t="shared" si="70"/>
        <v>-1.7673487207106917</v>
      </c>
    </row>
    <row r="1417" spans="1:7">
      <c r="A1417" s="3">
        <v>628761</v>
      </c>
      <c r="D1417">
        <f t="shared" si="69"/>
        <v>0.72064509580070568</v>
      </c>
      <c r="E1417">
        <f t="shared" si="71"/>
        <v>1417</v>
      </c>
      <c r="F1417" s="3">
        <v>1800000</v>
      </c>
      <c r="G1417">
        <f t="shared" si="70"/>
        <v>-1.7684959612757503</v>
      </c>
    </row>
    <row r="1418" spans="1:7">
      <c r="A1418" s="3">
        <v>5411496</v>
      </c>
      <c r="D1418">
        <f t="shared" si="69"/>
        <v>0.72240002769760137</v>
      </c>
      <c r="E1418">
        <f t="shared" si="71"/>
        <v>1418</v>
      </c>
      <c r="F1418" s="3">
        <v>1800000</v>
      </c>
      <c r="G1418">
        <f t="shared" si="70"/>
        <v>-1.7693758214772199</v>
      </c>
    </row>
    <row r="1419" spans="1:7">
      <c r="A1419" s="3">
        <v>6336481</v>
      </c>
      <c r="D1419">
        <f t="shared" si="69"/>
        <v>0.7241571872581275</v>
      </c>
      <c r="E1419">
        <f t="shared" si="71"/>
        <v>1419</v>
      </c>
      <c r="F1419" s="3">
        <v>1800000</v>
      </c>
      <c r="G1419">
        <f t="shared" si="70"/>
        <v>-1.7701815657326316</v>
      </c>
    </row>
    <row r="1420" spans="1:7">
      <c r="A1420" s="3">
        <v>1882380</v>
      </c>
      <c r="D1420">
        <f t="shared" si="69"/>
        <v>0.72591658558419581</v>
      </c>
      <c r="E1420">
        <f t="shared" si="71"/>
        <v>1420</v>
      </c>
      <c r="F1420" s="3">
        <v>1800925</v>
      </c>
      <c r="G1420">
        <f t="shared" si="70"/>
        <v>-1.7708952945424954</v>
      </c>
    </row>
    <row r="1421" spans="1:7">
      <c r="A1421" s="3">
        <v>1900000</v>
      </c>
      <c r="D1421">
        <f t="shared" si="69"/>
        <v>0.7276782338479475</v>
      </c>
      <c r="E1421">
        <f t="shared" si="71"/>
        <v>1421</v>
      </c>
      <c r="F1421" s="3">
        <v>1815810</v>
      </c>
      <c r="G1421">
        <f t="shared" si="70"/>
        <v>-1.7681875822229263</v>
      </c>
    </row>
    <row r="1422" spans="1:7">
      <c r="A1422" s="3">
        <v>10000139</v>
      </c>
      <c r="D1422">
        <f t="shared" si="69"/>
        <v>0.72944214329238377</v>
      </c>
      <c r="E1422">
        <f t="shared" si="71"/>
        <v>1422</v>
      </c>
      <c r="F1422" s="3">
        <v>1819055</v>
      </c>
      <c r="G1422">
        <f t="shared" si="70"/>
        <v>-1.7685574489647642</v>
      </c>
    </row>
    <row r="1423" spans="1:7">
      <c r="A1423" s="3">
        <v>2934056</v>
      </c>
      <c r="D1423">
        <f t="shared" si="69"/>
        <v>0.73120832523201906</v>
      </c>
      <c r="E1423">
        <f t="shared" si="71"/>
        <v>1423</v>
      </c>
      <c r="F1423" s="3">
        <v>1847160</v>
      </c>
      <c r="G1423">
        <f t="shared" si="70"/>
        <v>-1.7628036161506697</v>
      </c>
    </row>
    <row r="1424" spans="1:7">
      <c r="A1424" s="3">
        <v>8999972</v>
      </c>
      <c r="D1424">
        <f t="shared" si="69"/>
        <v>0.73297679105352564</v>
      </c>
      <c r="E1424">
        <f t="shared" si="71"/>
        <v>1424</v>
      </c>
      <c r="F1424" s="3">
        <v>1849173</v>
      </c>
      <c r="G1424">
        <f t="shared" si="70"/>
        <v>-1.7633981439024069</v>
      </c>
    </row>
    <row r="1425" spans="1:7">
      <c r="A1425" s="3">
        <v>2296036</v>
      </c>
      <c r="D1425">
        <f t="shared" si="69"/>
        <v>0.73474755221639698</v>
      </c>
      <c r="E1425">
        <f t="shared" si="71"/>
        <v>1425</v>
      </c>
      <c r="F1425" s="3">
        <v>1864060</v>
      </c>
      <c r="G1425">
        <f t="shared" si="70"/>
        <v>-1.7609236969694391</v>
      </c>
    </row>
    <row r="1426" spans="1:7">
      <c r="A1426" s="3">
        <v>3265453</v>
      </c>
      <c r="D1426">
        <f t="shared" si="69"/>
        <v>0.73652062025361431</v>
      </c>
      <c r="E1426">
        <f t="shared" si="71"/>
        <v>1426</v>
      </c>
      <c r="F1426" s="3">
        <v>1882380</v>
      </c>
      <c r="G1426">
        <f t="shared" si="70"/>
        <v>-1.7576380012642652</v>
      </c>
    </row>
    <row r="1427" spans="1:7">
      <c r="A1427" s="3">
        <v>1650</v>
      </c>
      <c r="D1427">
        <f t="shared" si="69"/>
        <v>0.7382960067723191</v>
      </c>
      <c r="E1427">
        <f t="shared" si="71"/>
        <v>1427</v>
      </c>
      <c r="F1427" s="3">
        <v>1894228</v>
      </c>
      <c r="G1427">
        <f t="shared" si="70"/>
        <v>-1.7559410139723441</v>
      </c>
    </row>
    <row r="1428" spans="1:7">
      <c r="A1428" s="3">
        <v>378013</v>
      </c>
      <c r="D1428">
        <f t="shared" si="69"/>
        <v>0.74007372345449651</v>
      </c>
      <c r="E1428">
        <f t="shared" si="71"/>
        <v>1428</v>
      </c>
      <c r="F1428" s="3">
        <v>1900000</v>
      </c>
      <c r="G1428">
        <f t="shared" si="70"/>
        <v>-1.755720864374487</v>
      </c>
    </row>
    <row r="1429" spans="1:7">
      <c r="A1429" s="3">
        <v>59100</v>
      </c>
      <c r="D1429">
        <f t="shared" si="69"/>
        <v>0.7418537820576655</v>
      </c>
      <c r="E1429">
        <f t="shared" si="71"/>
        <v>1429</v>
      </c>
      <c r="F1429" s="3">
        <v>1900000</v>
      </c>
      <c r="G1429">
        <f t="shared" si="70"/>
        <v>-1.7567966954346967</v>
      </c>
    </row>
    <row r="1430" spans="1:7">
      <c r="A1430" s="3">
        <v>600000</v>
      </c>
      <c r="D1430">
        <f t="shared" si="69"/>
        <v>0.74363619441557494</v>
      </c>
      <c r="E1430">
        <f t="shared" si="71"/>
        <v>1430</v>
      </c>
      <c r="F1430" s="3">
        <v>1903089</v>
      </c>
      <c r="G1430">
        <f t="shared" si="70"/>
        <v>-1.7572672079901206</v>
      </c>
    </row>
    <row r="1431" spans="1:7">
      <c r="A1431" s="3">
        <v>26724</v>
      </c>
      <c r="D1431">
        <f t="shared" si="69"/>
        <v>0.7454209724389117</v>
      </c>
      <c r="E1431">
        <f t="shared" si="71"/>
        <v>1431</v>
      </c>
      <c r="F1431" s="3">
        <v>1925000</v>
      </c>
      <c r="G1431">
        <f t="shared" si="70"/>
        <v>-1.7531216559459983</v>
      </c>
    </row>
    <row r="1432" spans="1:7">
      <c r="A1432" s="3">
        <v>200000</v>
      </c>
      <c r="D1432">
        <f t="shared" si="69"/>
        <v>0.747208128116013</v>
      </c>
      <c r="E1432">
        <f t="shared" si="71"/>
        <v>1432</v>
      </c>
      <c r="F1432" s="3">
        <v>1929000</v>
      </c>
      <c r="G1432">
        <f t="shared" si="70"/>
        <v>-1.7533673530729466</v>
      </c>
    </row>
    <row r="1433" spans="1:7">
      <c r="A1433" s="3">
        <v>248250</v>
      </c>
      <c r="D1433">
        <f t="shared" si="69"/>
        <v>0.74899767351358915</v>
      </c>
      <c r="E1433">
        <f t="shared" si="71"/>
        <v>1433</v>
      </c>
      <c r="F1433" s="3">
        <v>1935974</v>
      </c>
      <c r="G1433">
        <f t="shared" si="70"/>
        <v>-1.7528841911328226</v>
      </c>
    </row>
    <row r="1434" spans="1:7">
      <c r="A1434" s="3">
        <v>600000</v>
      </c>
      <c r="D1434">
        <f t="shared" si="69"/>
        <v>0.7507896207774537</v>
      </c>
      <c r="E1434">
        <f t="shared" si="71"/>
        <v>1434</v>
      </c>
      <c r="F1434" s="3">
        <v>1939650</v>
      </c>
      <c r="G1434">
        <f t="shared" si="70"/>
        <v>-1.7532077047215839</v>
      </c>
    </row>
    <row r="1435" spans="1:7">
      <c r="A1435" s="3">
        <v>149950</v>
      </c>
      <c r="D1435">
        <f t="shared" si="69"/>
        <v>0.75258398213326227</v>
      </c>
      <c r="E1435">
        <f t="shared" si="71"/>
        <v>1435</v>
      </c>
      <c r="F1435" s="3">
        <v>1957395</v>
      </c>
      <c r="G1435">
        <f t="shared" si="70"/>
        <v>-1.7500900675781439</v>
      </c>
    </row>
    <row r="1436" spans="1:7">
      <c r="A1436" s="3">
        <v>1619000</v>
      </c>
      <c r="D1436">
        <f t="shared" si="69"/>
        <v>0.75438076988725999</v>
      </c>
      <c r="E1436">
        <f t="shared" si="71"/>
        <v>1436</v>
      </c>
      <c r="F1436" s="3">
        <v>1958500</v>
      </c>
      <c r="G1436">
        <f t="shared" si="70"/>
        <v>-1.7510399967880168</v>
      </c>
    </row>
    <row r="1437" spans="1:7">
      <c r="A1437" s="3">
        <v>1596000</v>
      </c>
      <c r="D1437">
        <f t="shared" si="69"/>
        <v>0.75617999642704004</v>
      </c>
      <c r="E1437">
        <f t="shared" si="71"/>
        <v>1437</v>
      </c>
      <c r="F1437" s="3">
        <v>1972800</v>
      </c>
      <c r="G1437">
        <f t="shared" si="70"/>
        <v>-1.7487667313895918</v>
      </c>
    </row>
    <row r="1438" spans="1:7">
      <c r="A1438" s="3">
        <v>150000</v>
      </c>
      <c r="D1438">
        <f t="shared" si="69"/>
        <v>0.75798167422230323</v>
      </c>
      <c r="E1438">
        <f t="shared" si="71"/>
        <v>1438</v>
      </c>
      <c r="F1438" s="3">
        <v>1975157</v>
      </c>
      <c r="G1438">
        <f t="shared" si="70"/>
        <v>-1.7494087466863972</v>
      </c>
    </row>
    <row r="1439" spans="1:7">
      <c r="A1439" s="3">
        <v>1694000</v>
      </c>
      <c r="D1439">
        <f t="shared" si="69"/>
        <v>0.75978581582564031</v>
      </c>
      <c r="E1439">
        <f t="shared" si="71"/>
        <v>1439</v>
      </c>
      <c r="F1439" s="3">
        <v>1975157</v>
      </c>
      <c r="G1439">
        <f t="shared" si="70"/>
        <v>-1.7506257266840921</v>
      </c>
    </row>
    <row r="1440" spans="1:7">
      <c r="A1440" s="3">
        <v>75000</v>
      </c>
      <c r="D1440">
        <f t="shared" si="69"/>
        <v>0.76159243387330644</v>
      </c>
      <c r="E1440">
        <f t="shared" si="71"/>
        <v>1440</v>
      </c>
      <c r="F1440" s="3">
        <v>1980892</v>
      </c>
      <c r="G1440">
        <f t="shared" si="70"/>
        <v>-1.7504417199309499</v>
      </c>
    </row>
    <row r="1441" spans="1:7">
      <c r="A1441" s="3">
        <v>600000</v>
      </c>
      <c r="D1441">
        <f t="shared" si="69"/>
        <v>0.76340154108601743</v>
      </c>
      <c r="E1441">
        <f t="shared" si="71"/>
        <v>1441</v>
      </c>
      <c r="F1441" s="3">
        <v>1981978</v>
      </c>
      <c r="G1441">
        <f t="shared" si="70"/>
        <v>-1.751392394469429</v>
      </c>
    </row>
    <row r="1442" spans="1:7">
      <c r="A1442" s="3">
        <v>1000000</v>
      </c>
      <c r="D1442">
        <f t="shared" si="69"/>
        <v>0.76521315026975578</v>
      </c>
      <c r="E1442">
        <f t="shared" si="71"/>
        <v>1442</v>
      </c>
      <c r="F1442" s="3">
        <v>1987600</v>
      </c>
      <c r="G1442">
        <f t="shared" si="70"/>
        <v>-1.7512344462143166</v>
      </c>
    </row>
    <row r="1443" spans="1:7">
      <c r="A1443" s="3">
        <v>1694000</v>
      </c>
      <c r="D1443">
        <f t="shared" si="69"/>
        <v>0.76702727431657225</v>
      </c>
      <c r="E1443">
        <f t="shared" si="71"/>
        <v>1443</v>
      </c>
      <c r="F1443" s="3">
        <v>1989360</v>
      </c>
      <c r="G1443">
        <f t="shared" si="70"/>
        <v>-1.7520192100854393</v>
      </c>
    </row>
    <row r="1444" spans="1:7">
      <c r="A1444" s="3">
        <v>1778000</v>
      </c>
      <c r="D1444">
        <f t="shared" si="69"/>
        <v>0.76884392620541508</v>
      </c>
      <c r="E1444">
        <f t="shared" si="71"/>
        <v>1444</v>
      </c>
      <c r="F1444" s="3">
        <v>1995651</v>
      </c>
      <c r="G1444">
        <f t="shared" si="70"/>
        <v>-1.7516963449377529</v>
      </c>
    </row>
    <row r="1445" spans="1:7">
      <c r="A1445" s="3">
        <v>150000</v>
      </c>
      <c r="D1445">
        <f t="shared" si="69"/>
        <v>0.77066311900295681</v>
      </c>
      <c r="E1445">
        <f t="shared" si="71"/>
        <v>1445</v>
      </c>
      <c r="F1445" s="3">
        <v>1999999</v>
      </c>
      <c r="G1445">
        <f t="shared" si="70"/>
        <v>-1.7518474471253784</v>
      </c>
    </row>
    <row r="1446" spans="1:7">
      <c r="A1446" s="3">
        <v>597228</v>
      </c>
      <c r="D1446">
        <f t="shared" si="69"/>
        <v>0.77248486586443466</v>
      </c>
      <c r="E1446">
        <f t="shared" si="71"/>
        <v>1446</v>
      </c>
      <c r="F1446" s="3">
        <v>2000000</v>
      </c>
      <c r="G1446">
        <f t="shared" si="70"/>
        <v>-1.7530599735184398</v>
      </c>
    </row>
    <row r="1447" spans="1:7">
      <c r="A1447" s="3">
        <v>1603000</v>
      </c>
      <c r="D1447">
        <f t="shared" si="69"/>
        <v>0.77430918003450067</v>
      </c>
      <c r="E1447">
        <f t="shared" si="71"/>
        <v>1447</v>
      </c>
      <c r="F1447" s="3">
        <v>2000000</v>
      </c>
      <c r="G1447">
        <f t="shared" si="70"/>
        <v>-1.7542727441677086</v>
      </c>
    </row>
    <row r="1448" spans="1:7">
      <c r="A1448" s="3">
        <v>2652000</v>
      </c>
      <c r="D1448">
        <f t="shared" si="69"/>
        <v>0.77613607484808611</v>
      </c>
      <c r="E1448">
        <f t="shared" si="71"/>
        <v>1448</v>
      </c>
      <c r="F1448" s="3">
        <v>2000000</v>
      </c>
      <c r="G1448">
        <f t="shared" si="70"/>
        <v>-1.7554855148169779</v>
      </c>
    </row>
    <row r="1449" spans="1:7">
      <c r="A1449" s="3">
        <v>213000</v>
      </c>
      <c r="D1449">
        <f t="shared" si="69"/>
        <v>0.77796556373126713</v>
      </c>
      <c r="E1449">
        <f t="shared" si="71"/>
        <v>1449</v>
      </c>
      <c r="F1449" s="3">
        <v>2000000</v>
      </c>
      <c r="G1449">
        <f t="shared" si="70"/>
        <v>-1.756698285466247</v>
      </c>
    </row>
    <row r="1450" spans="1:7">
      <c r="A1450" s="3">
        <v>4500000</v>
      </c>
      <c r="D1450">
        <f t="shared" si="69"/>
        <v>0.77979766020214758</v>
      </c>
      <c r="E1450">
        <f t="shared" si="71"/>
        <v>1450</v>
      </c>
      <c r="F1450" s="3">
        <v>2000000</v>
      </c>
      <c r="G1450">
        <f t="shared" si="70"/>
        <v>-1.757911056115516</v>
      </c>
    </row>
    <row r="1451" spans="1:7">
      <c r="A1451" s="3">
        <v>1590031</v>
      </c>
      <c r="D1451">
        <f t="shared" si="69"/>
        <v>0.78163237787175588</v>
      </c>
      <c r="E1451">
        <f t="shared" si="71"/>
        <v>1451</v>
      </c>
      <c r="F1451" s="3">
        <v>2000000</v>
      </c>
      <c r="G1451">
        <f t="shared" si="70"/>
        <v>-1.7591238267647851</v>
      </c>
    </row>
    <row r="1452" spans="1:7">
      <c r="A1452" s="3">
        <v>199984</v>
      </c>
      <c r="D1452">
        <f t="shared" si="69"/>
        <v>0.78346973044494084</v>
      </c>
      <c r="E1452">
        <f t="shared" si="71"/>
        <v>1452</v>
      </c>
      <c r="F1452" s="3">
        <v>2000000</v>
      </c>
      <c r="G1452">
        <f t="shared" si="70"/>
        <v>-1.7603271771998625</v>
      </c>
    </row>
    <row r="1453" spans="1:7">
      <c r="A1453" s="3">
        <v>4992043</v>
      </c>
      <c r="D1453">
        <f t="shared" si="69"/>
        <v>0.78530973172128959</v>
      </c>
      <c r="E1453">
        <f t="shared" si="71"/>
        <v>1453</v>
      </c>
      <c r="F1453" s="3">
        <v>2000000</v>
      </c>
      <c r="G1453">
        <f t="shared" si="70"/>
        <v>-1.7614990304933875</v>
      </c>
    </row>
    <row r="1454" spans="1:7">
      <c r="A1454" s="3">
        <v>2968952</v>
      </c>
      <c r="D1454">
        <f t="shared" si="69"/>
        <v>0.78715239559605388</v>
      </c>
      <c r="E1454">
        <f t="shared" si="71"/>
        <v>1454</v>
      </c>
      <c r="F1454" s="3">
        <v>2000000</v>
      </c>
      <c r="G1454">
        <f t="shared" si="70"/>
        <v>-1.7626949763087687</v>
      </c>
    </row>
    <row r="1455" spans="1:7">
      <c r="A1455" s="3">
        <v>5000</v>
      </c>
      <c r="D1455">
        <f t="shared" si="69"/>
        <v>0.78899773606108103</v>
      </c>
      <c r="E1455">
        <f t="shared" si="71"/>
        <v>1455</v>
      </c>
      <c r="F1455" s="3">
        <v>2000000</v>
      </c>
      <c r="G1455">
        <f t="shared" si="70"/>
        <v>-1.7637729195564968</v>
      </c>
    </row>
    <row r="1456" spans="1:7">
      <c r="A1456" s="3">
        <v>1439000</v>
      </c>
      <c r="D1456">
        <f t="shared" si="69"/>
        <v>0.79084576720576516</v>
      </c>
      <c r="E1456">
        <f t="shared" si="71"/>
        <v>1456</v>
      </c>
      <c r="F1456" s="3">
        <v>2000000</v>
      </c>
      <c r="G1456">
        <f t="shared" si="70"/>
        <v>-1.7647947944080895</v>
      </c>
    </row>
    <row r="1457" spans="1:7">
      <c r="A1457" s="3">
        <v>9984927</v>
      </c>
      <c r="D1457">
        <f t="shared" si="69"/>
        <v>0.79269650321800811</v>
      </c>
      <c r="E1457">
        <f t="shared" si="71"/>
        <v>1457</v>
      </c>
      <c r="F1457" s="3">
        <v>2000000</v>
      </c>
      <c r="G1457">
        <f t="shared" si="70"/>
        <v>-1.7657081844678422</v>
      </c>
    </row>
    <row r="1458" spans="1:7">
      <c r="A1458" s="3">
        <v>66400</v>
      </c>
      <c r="D1458">
        <f t="shared" si="69"/>
        <v>0.79454995838518561</v>
      </c>
      <c r="E1458">
        <f t="shared" si="71"/>
        <v>1458</v>
      </c>
      <c r="F1458" s="3">
        <v>2000000</v>
      </c>
      <c r="G1458">
        <f t="shared" si="70"/>
        <v>-1.7668985498843017</v>
      </c>
    </row>
    <row r="1459" spans="1:7">
      <c r="A1459" s="3">
        <v>4000000</v>
      </c>
      <c r="D1459">
        <f t="shared" si="69"/>
        <v>0.79640614709513369</v>
      </c>
      <c r="E1459">
        <f t="shared" si="71"/>
        <v>1459</v>
      </c>
      <c r="F1459" s="3">
        <v>2000000</v>
      </c>
      <c r="G1459">
        <f t="shared" si="70"/>
        <v>-1.7678641713487973</v>
      </c>
    </row>
    <row r="1460" spans="1:7">
      <c r="A1460" s="3">
        <v>4000000</v>
      </c>
      <c r="D1460">
        <f t="shared" si="69"/>
        <v>0.79826508383714556</v>
      </c>
      <c r="E1460">
        <f t="shared" si="71"/>
        <v>1460</v>
      </c>
      <c r="F1460" s="3">
        <v>2000000</v>
      </c>
      <c r="G1460">
        <f t="shared" si="70"/>
        <v>-1.7690257508705449</v>
      </c>
    </row>
    <row r="1461" spans="1:7">
      <c r="A1461" s="3">
        <v>263400</v>
      </c>
      <c r="D1461">
        <f t="shared" si="69"/>
        <v>0.8001267832029717</v>
      </c>
      <c r="E1461">
        <f t="shared" si="71"/>
        <v>1461</v>
      </c>
      <c r="F1461" s="3">
        <v>2000000</v>
      </c>
      <c r="G1461">
        <f t="shared" si="70"/>
        <v>-1.7701096239572092</v>
      </c>
    </row>
    <row r="1462" spans="1:7">
      <c r="A1462" s="3">
        <v>945261</v>
      </c>
      <c r="D1462">
        <f t="shared" si="69"/>
        <v>0.80199125988784903</v>
      </c>
      <c r="E1462">
        <f t="shared" si="71"/>
        <v>1462</v>
      </c>
      <c r="F1462" s="3">
        <v>2002000</v>
      </c>
      <c r="G1462">
        <f t="shared" si="70"/>
        <v>-1.7707567557265489</v>
      </c>
    </row>
    <row r="1463" spans="1:7">
      <c r="A1463" s="3">
        <v>345592</v>
      </c>
      <c r="D1463">
        <f t="shared" si="69"/>
        <v>0.80385852869152552</v>
      </c>
      <c r="E1463">
        <f t="shared" si="71"/>
        <v>1463</v>
      </c>
      <c r="F1463" s="3">
        <v>2025622</v>
      </c>
      <c r="G1463">
        <f t="shared" si="70"/>
        <v>-1.7654574989445402</v>
      </c>
    </row>
    <row r="1464" spans="1:7">
      <c r="A1464" s="3">
        <v>800000</v>
      </c>
      <c r="D1464">
        <f t="shared" si="69"/>
        <v>0.80572860451931283</v>
      </c>
      <c r="E1464">
        <f t="shared" si="71"/>
        <v>1464</v>
      </c>
      <c r="F1464" s="3">
        <v>2025892</v>
      </c>
      <c r="G1464">
        <f t="shared" si="70"/>
        <v>-1.7665981142457956</v>
      </c>
    </row>
    <row r="1465" spans="1:7">
      <c r="A1465" s="3">
        <v>1729844</v>
      </c>
      <c r="D1465">
        <f t="shared" si="69"/>
        <v>0.80760150238313744</v>
      </c>
      <c r="E1465">
        <f t="shared" si="71"/>
        <v>1465</v>
      </c>
      <c r="F1465" s="3">
        <v>2033500</v>
      </c>
      <c r="G1465">
        <f t="shared" si="70"/>
        <v>-1.7659303387023511</v>
      </c>
    </row>
    <row r="1466" spans="1:7">
      <c r="A1466" s="3">
        <v>53500</v>
      </c>
      <c r="D1466">
        <f t="shared" si="69"/>
        <v>0.80947723740261945</v>
      </c>
      <c r="E1466">
        <f t="shared" si="71"/>
        <v>1466</v>
      </c>
      <c r="F1466" s="3">
        <v>2039526</v>
      </c>
      <c r="G1466">
        <f t="shared" si="70"/>
        <v>-1.7656422992582861</v>
      </c>
    </row>
    <row r="1467" spans="1:7">
      <c r="A1467" s="3">
        <v>436800</v>
      </c>
      <c r="D1467">
        <f t="shared" si="69"/>
        <v>0.81135582480615409</v>
      </c>
      <c r="E1467">
        <f t="shared" si="71"/>
        <v>1467</v>
      </c>
      <c r="F1467" s="3">
        <v>2046674</v>
      </c>
      <c r="G1467">
        <f t="shared" si="70"/>
        <v>-1.7649897875319214</v>
      </c>
    </row>
    <row r="1468" spans="1:7">
      <c r="A1468" s="3">
        <v>310500</v>
      </c>
      <c r="D1468">
        <f t="shared" si="69"/>
        <v>0.81323727993200967</v>
      </c>
      <c r="E1468">
        <f t="shared" si="71"/>
        <v>1468</v>
      </c>
      <c r="F1468" s="3">
        <v>2051058</v>
      </c>
      <c r="G1468">
        <f t="shared" si="70"/>
        <v>-1.7647457937265256</v>
      </c>
    </row>
    <row r="1469" spans="1:7">
      <c r="A1469" s="3">
        <v>3920038</v>
      </c>
      <c r="D1469">
        <f t="shared" si="69"/>
        <v>0.8151216182294444</v>
      </c>
      <c r="E1469">
        <f t="shared" si="71"/>
        <v>1469</v>
      </c>
      <c r="F1469" s="3">
        <v>2082401</v>
      </c>
      <c r="G1469">
        <f t="shared" si="70"/>
        <v>-1.7580410895719398</v>
      </c>
    </row>
    <row r="1470" spans="1:7">
      <c r="A1470" s="3">
        <v>3360000</v>
      </c>
      <c r="D1470">
        <f t="shared" si="69"/>
        <v>0.81700885525983147</v>
      </c>
      <c r="E1470">
        <f t="shared" si="71"/>
        <v>1470</v>
      </c>
      <c r="F1470" s="3">
        <v>2084567</v>
      </c>
      <c r="G1470">
        <f t="shared" si="70"/>
        <v>-1.7584412483018814</v>
      </c>
    </row>
    <row r="1471" spans="1:7">
      <c r="A1471" s="3">
        <v>3325000</v>
      </c>
      <c r="D1471">
        <f t="shared" si="69"/>
        <v>0.81889900669779603</v>
      </c>
      <c r="E1471">
        <f t="shared" si="71"/>
        <v>1471</v>
      </c>
      <c r="F1471" s="3">
        <v>2100000</v>
      </c>
      <c r="G1471">
        <f t="shared" si="70"/>
        <v>-1.7558580134109008</v>
      </c>
    </row>
    <row r="1472" spans="1:7">
      <c r="A1472" s="3">
        <v>3547119</v>
      </c>
      <c r="D1472">
        <f t="shared" si="69"/>
        <v>0.82079208833238049</v>
      </c>
      <c r="E1472">
        <f t="shared" si="71"/>
        <v>1472</v>
      </c>
      <c r="F1472" s="3">
        <v>2100000</v>
      </c>
      <c r="G1472">
        <f t="shared" si="70"/>
        <v>-1.7569151363028743</v>
      </c>
    </row>
    <row r="1473" spans="1:7">
      <c r="A1473" s="3">
        <v>5189705</v>
      </c>
      <c r="D1473">
        <f t="shared" ref="D1473:D1536" si="72">NORMSINV((E1473-0.5)/C$12)</f>
        <v>0.82268811606820791</v>
      </c>
      <c r="E1473">
        <f t="shared" si="71"/>
        <v>1473</v>
      </c>
      <c r="F1473" s="3">
        <v>2100000</v>
      </c>
      <c r="G1473">
        <f t="shared" ref="G1473:G1536" si="73">IF(ISERROR((2*E1473 -1)/C$12*(LN(NORMDIST(F1473,C$6,C$8,TRUE))+LN(1-NORMDIST(INDEX(F:F,C$12-E1473+1,,1),C$6,C$8,TRUE)))),"",(2*E1473 -1)/C$12*(LN(NORMDIST(F1473,C$6,C$8,TRUE))+LN(1-NORMDIST(INDEX(F:F,C$12-E1473+1,,1),C$6,C$8,TRUE))))</f>
        <v>-1.7580555511070191</v>
      </c>
    </row>
    <row r="1474" spans="1:7">
      <c r="A1474" s="3">
        <v>2882369</v>
      </c>
      <c r="D1474">
        <f t="shared" si="72"/>
        <v>0.82458710592666629</v>
      </c>
      <c r="E1474">
        <f t="shared" ref="E1474:E1537" si="74">E1473+1</f>
        <v>1474</v>
      </c>
      <c r="F1474" s="3">
        <v>2101177</v>
      </c>
      <c r="G1474">
        <f t="shared" si="73"/>
        <v>-1.758752631645347</v>
      </c>
    </row>
    <row r="1475" spans="1:7">
      <c r="A1475" s="3">
        <v>3520290</v>
      </c>
      <c r="D1475">
        <f t="shared" si="72"/>
        <v>0.82648907404711691</v>
      </c>
      <c r="E1475">
        <f t="shared" si="74"/>
        <v>1475</v>
      </c>
      <c r="F1475" s="3">
        <v>2110342</v>
      </c>
      <c r="G1475">
        <f t="shared" si="73"/>
        <v>-1.757527518536103</v>
      </c>
    </row>
    <row r="1476" spans="1:7">
      <c r="A1476" s="3">
        <v>2699363</v>
      </c>
      <c r="D1476">
        <f t="shared" si="72"/>
        <v>0.82839403668810574</v>
      </c>
      <c r="E1476">
        <f t="shared" si="74"/>
        <v>1476</v>
      </c>
      <c r="F1476" s="3">
        <v>2112080</v>
      </c>
      <c r="G1476">
        <f t="shared" si="73"/>
        <v>-1.758182431253644</v>
      </c>
    </row>
    <row r="1477" spans="1:7">
      <c r="A1477" s="3">
        <v>400000</v>
      </c>
      <c r="D1477">
        <f t="shared" si="72"/>
        <v>0.83030201022859285</v>
      </c>
      <c r="E1477">
        <f t="shared" si="74"/>
        <v>1477</v>
      </c>
      <c r="F1477" s="3">
        <v>2119298</v>
      </c>
      <c r="G1477">
        <f t="shared" si="73"/>
        <v>-1.7575740154539075</v>
      </c>
    </row>
    <row r="1478" spans="1:7">
      <c r="A1478" s="3">
        <v>12000000</v>
      </c>
      <c r="D1478">
        <f t="shared" si="72"/>
        <v>0.83221301116920743</v>
      </c>
      <c r="E1478">
        <f t="shared" si="74"/>
        <v>1478</v>
      </c>
      <c r="F1478" s="3">
        <v>2131800</v>
      </c>
      <c r="G1478">
        <f t="shared" si="73"/>
        <v>-1.7553036044708399</v>
      </c>
    </row>
    <row r="1479" spans="1:7">
      <c r="A1479" s="3">
        <v>3950523</v>
      </c>
      <c r="D1479">
        <f t="shared" si="72"/>
        <v>0.83412705613350391</v>
      </c>
      <c r="E1479">
        <f t="shared" si="74"/>
        <v>1479</v>
      </c>
      <c r="F1479" s="3">
        <v>2148910</v>
      </c>
      <c r="G1479">
        <f t="shared" si="73"/>
        <v>-1.7517026123689927</v>
      </c>
    </row>
    <row r="1480" spans="1:7">
      <c r="A1480" s="3">
        <v>3640000</v>
      </c>
      <c r="D1480">
        <f t="shared" si="72"/>
        <v>0.83604416186924968</v>
      </c>
      <c r="E1480">
        <f t="shared" si="74"/>
        <v>1480</v>
      </c>
      <c r="F1480" s="3">
        <v>2148910</v>
      </c>
      <c r="G1480">
        <f t="shared" si="73"/>
        <v>-1.7527233857288111</v>
      </c>
    </row>
    <row r="1481" spans="1:7">
      <c r="A1481" s="3">
        <v>20000000</v>
      </c>
      <c r="D1481">
        <f t="shared" si="72"/>
        <v>0.83796434524971908</v>
      </c>
      <c r="E1481">
        <f t="shared" si="74"/>
        <v>1481</v>
      </c>
      <c r="F1481" s="3">
        <v>2156297</v>
      </c>
      <c r="G1481">
        <f t="shared" si="73"/>
        <v>-1.7520848283990778</v>
      </c>
    </row>
    <row r="1482" spans="1:7">
      <c r="A1482" s="3">
        <v>150000</v>
      </c>
      <c r="D1482">
        <f t="shared" si="72"/>
        <v>0.83988762327500699</v>
      </c>
      <c r="E1482">
        <f t="shared" si="74"/>
        <v>1482</v>
      </c>
      <c r="F1482" s="3">
        <v>2173253</v>
      </c>
      <c r="G1482">
        <f t="shared" si="73"/>
        <v>-1.7491344871916572</v>
      </c>
    </row>
    <row r="1483" spans="1:7">
      <c r="A1483" s="3">
        <v>70000</v>
      </c>
      <c r="D1483">
        <f t="shared" si="72"/>
        <v>0.84181401307336245</v>
      </c>
      <c r="E1483">
        <f t="shared" si="74"/>
        <v>1483</v>
      </c>
      <c r="F1483" s="3">
        <v>2184938</v>
      </c>
      <c r="G1483">
        <f t="shared" si="73"/>
        <v>-1.7474712574286537</v>
      </c>
    </row>
    <row r="1484" spans="1:7">
      <c r="A1484" s="3">
        <v>3525000</v>
      </c>
      <c r="D1484">
        <f t="shared" si="72"/>
        <v>0.84374353190253359</v>
      </c>
      <c r="E1484">
        <f t="shared" si="74"/>
        <v>1484</v>
      </c>
      <c r="F1484" s="3">
        <v>2192636</v>
      </c>
      <c r="G1484">
        <f t="shared" si="73"/>
        <v>-1.746778220145137</v>
      </c>
    </row>
    <row r="1485" spans="1:7">
      <c r="A1485" s="3">
        <v>1557098</v>
      </c>
      <c r="D1485">
        <f t="shared" si="72"/>
        <v>0.84567619715114173</v>
      </c>
      <c r="E1485">
        <f t="shared" si="74"/>
        <v>1485</v>
      </c>
      <c r="F1485" s="3">
        <v>2210946</v>
      </c>
      <c r="G1485">
        <f t="shared" si="73"/>
        <v>-1.7435102573742618</v>
      </c>
    </row>
    <row r="1486" spans="1:7">
      <c r="A1486" s="3">
        <v>125000</v>
      </c>
      <c r="D1486">
        <f t="shared" si="72"/>
        <v>0.84761202634005872</v>
      </c>
      <c r="E1486">
        <f t="shared" si="74"/>
        <v>1486</v>
      </c>
      <c r="F1486" s="3">
        <v>2217000</v>
      </c>
      <c r="G1486">
        <f t="shared" si="73"/>
        <v>-1.7432168976026985</v>
      </c>
    </row>
    <row r="1487" spans="1:7">
      <c r="A1487" s="3">
        <v>14000000</v>
      </c>
      <c r="D1487">
        <f t="shared" si="72"/>
        <v>0.84955103712381652</v>
      </c>
      <c r="E1487">
        <f t="shared" si="74"/>
        <v>1487</v>
      </c>
      <c r="F1487" s="3">
        <v>2237530</v>
      </c>
      <c r="G1487">
        <f t="shared" si="73"/>
        <v>-1.739420437737788</v>
      </c>
    </row>
    <row r="1488" spans="1:7">
      <c r="A1488" s="3">
        <v>1111250</v>
      </c>
      <c r="D1488">
        <f t="shared" si="72"/>
        <v>0.85149324729202225</v>
      </c>
      <c r="E1488">
        <f t="shared" si="74"/>
        <v>1488</v>
      </c>
      <c r="F1488" s="3">
        <v>2241989</v>
      </c>
      <c r="G1488">
        <f t="shared" si="73"/>
        <v>-1.7395126676266739</v>
      </c>
    </row>
    <row r="1489" spans="1:7">
      <c r="A1489" s="3">
        <v>300000</v>
      </c>
      <c r="D1489">
        <f t="shared" si="72"/>
        <v>0.85343867477080793</v>
      </c>
      <c r="E1489">
        <f t="shared" si="74"/>
        <v>1489</v>
      </c>
      <c r="F1489" s="3">
        <v>2250000</v>
      </c>
      <c r="G1489">
        <f t="shared" si="73"/>
        <v>-1.738699508224949</v>
      </c>
    </row>
    <row r="1490" spans="1:7">
      <c r="A1490" s="3">
        <v>450000</v>
      </c>
      <c r="D1490">
        <f t="shared" si="72"/>
        <v>0.85538733762427954</v>
      </c>
      <c r="E1490">
        <f t="shared" si="74"/>
        <v>1490</v>
      </c>
      <c r="F1490" s="3">
        <v>2268364</v>
      </c>
      <c r="G1490">
        <f t="shared" si="73"/>
        <v>-1.7353295998266272</v>
      </c>
    </row>
    <row r="1491" spans="1:7">
      <c r="A1491" s="3">
        <v>9364000</v>
      </c>
      <c r="D1491">
        <f t="shared" si="72"/>
        <v>0.85733925405601263</v>
      </c>
      <c r="E1491">
        <f t="shared" si="74"/>
        <v>1491</v>
      </c>
      <c r="F1491" s="3">
        <v>2274957</v>
      </c>
      <c r="G1491">
        <f t="shared" si="73"/>
        <v>-1.734671495606859</v>
      </c>
    </row>
    <row r="1492" spans="1:7">
      <c r="A1492" s="3">
        <v>91200</v>
      </c>
      <c r="D1492">
        <f t="shared" si="72"/>
        <v>0.85929444241053288</v>
      </c>
      <c r="E1492">
        <f t="shared" si="74"/>
        <v>1492</v>
      </c>
      <c r="F1492" s="3">
        <v>2296036</v>
      </c>
      <c r="G1492">
        <f t="shared" si="73"/>
        <v>-1.730653911098353</v>
      </c>
    </row>
    <row r="1493" spans="1:7">
      <c r="A1493" s="3">
        <v>81000</v>
      </c>
      <c r="D1493">
        <f t="shared" si="72"/>
        <v>0.86125292117485075</v>
      </c>
      <c r="E1493">
        <f t="shared" si="74"/>
        <v>1493</v>
      </c>
      <c r="F1493" s="3">
        <v>2300000</v>
      </c>
      <c r="G1493">
        <f t="shared" si="73"/>
        <v>-1.7308253279950607</v>
      </c>
    </row>
    <row r="1494" spans="1:7">
      <c r="A1494" s="3">
        <v>96000</v>
      </c>
      <c r="D1494">
        <f t="shared" si="72"/>
        <v>0.86321470897999786</v>
      </c>
      <c r="E1494">
        <f t="shared" si="74"/>
        <v>1494</v>
      </c>
      <c r="F1494" s="3">
        <v>2374065</v>
      </c>
      <c r="G1494">
        <f t="shared" si="73"/>
        <v>-1.7141891050098066</v>
      </c>
    </row>
    <row r="1495" spans="1:7">
      <c r="A1495" s="3">
        <v>136400</v>
      </c>
      <c r="D1495">
        <f t="shared" si="72"/>
        <v>0.86517982460258447</v>
      </c>
      <c r="E1495">
        <f t="shared" si="74"/>
        <v>1495</v>
      </c>
      <c r="F1495" s="3">
        <v>2401202</v>
      </c>
      <c r="G1495">
        <f t="shared" si="73"/>
        <v>-1.7086805157450566</v>
      </c>
    </row>
    <row r="1496" spans="1:7">
      <c r="A1496" s="3">
        <v>234450</v>
      </c>
      <c r="D1496">
        <f t="shared" si="72"/>
        <v>0.86714828696638635</v>
      </c>
      <c r="E1496">
        <f t="shared" si="74"/>
        <v>1496</v>
      </c>
      <c r="F1496" s="3">
        <v>2415760</v>
      </c>
      <c r="G1496">
        <f t="shared" si="73"/>
        <v>-1.7062623916151525</v>
      </c>
    </row>
    <row r="1497" spans="1:7">
      <c r="A1497" s="3">
        <v>885000</v>
      </c>
      <c r="D1497">
        <f t="shared" si="72"/>
        <v>0.86912011514394905</v>
      </c>
      <c r="E1497">
        <f t="shared" si="74"/>
        <v>1497</v>
      </c>
      <c r="F1497" s="3">
        <v>2423203</v>
      </c>
      <c r="G1497">
        <f t="shared" si="73"/>
        <v>-1.7048416011077037</v>
      </c>
    </row>
    <row r="1498" spans="1:7">
      <c r="A1498" s="3">
        <v>2968493</v>
      </c>
      <c r="D1498">
        <f t="shared" si="72"/>
        <v>0.87109532835821246</v>
      </c>
      <c r="E1498">
        <f t="shared" si="74"/>
        <v>1498</v>
      </c>
      <c r="F1498" s="3">
        <v>2423679</v>
      </c>
      <c r="G1498">
        <f t="shared" si="73"/>
        <v>-1.7057429971143423</v>
      </c>
    </row>
    <row r="1499" spans="1:7">
      <c r="A1499" s="3">
        <v>115650</v>
      </c>
      <c r="D1499">
        <f t="shared" si="72"/>
        <v>0.87307394598415766</v>
      </c>
      <c r="E1499">
        <f t="shared" si="74"/>
        <v>1499</v>
      </c>
      <c r="F1499" s="3">
        <v>2441915</v>
      </c>
      <c r="G1499">
        <f t="shared" si="73"/>
        <v>-1.7025835703066352</v>
      </c>
    </row>
    <row r="1500" spans="1:7">
      <c r="A1500" s="3">
        <v>505500</v>
      </c>
      <c r="D1500">
        <f t="shared" si="72"/>
        <v>0.87505598755048519</v>
      </c>
      <c r="E1500">
        <f t="shared" si="74"/>
        <v>1500</v>
      </c>
      <c r="F1500" s="3">
        <v>2446500</v>
      </c>
      <c r="G1500">
        <f t="shared" si="73"/>
        <v>-1.7026403931185381</v>
      </c>
    </row>
    <row r="1501" spans="1:7">
      <c r="A1501" s="3">
        <v>4998000</v>
      </c>
      <c r="D1501">
        <f t="shared" si="72"/>
        <v>0.87704147274129685</v>
      </c>
      <c r="E1501">
        <f t="shared" si="74"/>
        <v>1501</v>
      </c>
      <c r="F1501" s="3">
        <v>2490430</v>
      </c>
      <c r="G1501">
        <f t="shared" si="73"/>
        <v>-1.6927691148015644</v>
      </c>
    </row>
    <row r="1502" spans="1:7">
      <c r="A1502" s="3">
        <v>5151834</v>
      </c>
      <c r="D1502">
        <f t="shared" si="72"/>
        <v>0.87903042139783027</v>
      </c>
      <c r="E1502">
        <f t="shared" si="74"/>
        <v>1502</v>
      </c>
      <c r="F1502" s="3">
        <v>2494277</v>
      </c>
      <c r="G1502">
        <f t="shared" si="73"/>
        <v>-1.6929332255379952</v>
      </c>
    </row>
    <row r="1503" spans="1:7">
      <c r="A1503" s="3">
        <v>300000</v>
      </c>
      <c r="D1503">
        <f t="shared" si="72"/>
        <v>0.88102285352018173</v>
      </c>
      <c r="E1503">
        <f t="shared" si="74"/>
        <v>1503</v>
      </c>
      <c r="F1503" s="3">
        <v>2499210</v>
      </c>
      <c r="G1503">
        <f t="shared" si="73"/>
        <v>-1.6928413061600085</v>
      </c>
    </row>
    <row r="1504" spans="1:7">
      <c r="A1504" s="3">
        <v>322500</v>
      </c>
      <c r="D1504">
        <f t="shared" si="72"/>
        <v>0.88301878926908817</v>
      </c>
      <c r="E1504">
        <f t="shared" si="74"/>
        <v>1504</v>
      </c>
      <c r="F1504" s="3">
        <v>2500000</v>
      </c>
      <c r="G1504">
        <f t="shared" si="73"/>
        <v>-1.693765841745926</v>
      </c>
    </row>
    <row r="1505" spans="1:7">
      <c r="A1505" s="3">
        <v>12660353</v>
      </c>
      <c r="D1505">
        <f t="shared" si="72"/>
        <v>0.8850182489677072</v>
      </c>
      <c r="E1505">
        <f t="shared" si="74"/>
        <v>1505</v>
      </c>
      <c r="F1505" s="3">
        <v>2500000</v>
      </c>
      <c r="G1505">
        <f t="shared" si="73"/>
        <v>-1.6947741571871942</v>
      </c>
    </row>
    <row r="1506" spans="1:7">
      <c r="A1506" s="3">
        <v>517500</v>
      </c>
      <c r="D1506">
        <f t="shared" si="72"/>
        <v>0.88702125310343904</v>
      </c>
      <c r="E1506">
        <f t="shared" si="74"/>
        <v>1506</v>
      </c>
      <c r="F1506" s="3">
        <v>2500000</v>
      </c>
      <c r="G1506">
        <f t="shared" si="73"/>
        <v>-1.6959006272152346</v>
      </c>
    </row>
    <row r="1507" spans="1:7">
      <c r="A1507" s="3">
        <v>210000</v>
      </c>
      <c r="D1507">
        <f t="shared" si="72"/>
        <v>0.88902782232975952</v>
      </c>
      <c r="E1507">
        <f t="shared" si="74"/>
        <v>1507</v>
      </c>
      <c r="F1507" s="3">
        <v>2500000</v>
      </c>
      <c r="G1507">
        <f t="shared" si="73"/>
        <v>-1.6970270972432755</v>
      </c>
    </row>
    <row r="1508" spans="1:7">
      <c r="A1508" s="3">
        <v>238080</v>
      </c>
      <c r="D1508">
        <f t="shared" si="72"/>
        <v>0.8910379774680991</v>
      </c>
      <c r="E1508">
        <f t="shared" si="74"/>
        <v>1508</v>
      </c>
      <c r="F1508" s="3">
        <v>2500169</v>
      </c>
      <c r="G1508">
        <f t="shared" si="73"/>
        <v>-1.69750725480453</v>
      </c>
    </row>
    <row r="1509" spans="1:7">
      <c r="A1509" s="3">
        <v>135000</v>
      </c>
      <c r="D1509">
        <f t="shared" si="72"/>
        <v>0.89305173950972228</v>
      </c>
      <c r="E1509">
        <f t="shared" si="74"/>
        <v>1509</v>
      </c>
      <c r="F1509" s="3">
        <v>2502146</v>
      </c>
      <c r="G1509">
        <f t="shared" si="73"/>
        <v>-1.6978055439569102</v>
      </c>
    </row>
    <row r="1510" spans="1:7">
      <c r="A1510" s="3">
        <v>125000</v>
      </c>
      <c r="D1510">
        <f t="shared" si="72"/>
        <v>0.89506912961766005</v>
      </c>
      <c r="E1510">
        <f t="shared" si="74"/>
        <v>1510</v>
      </c>
      <c r="F1510" s="3">
        <v>2506116</v>
      </c>
      <c r="G1510">
        <f t="shared" si="73"/>
        <v>-1.6978055554864979</v>
      </c>
    </row>
    <row r="1511" spans="1:7">
      <c r="A1511" s="3">
        <v>15000</v>
      </c>
      <c r="D1511">
        <f t="shared" si="72"/>
        <v>0.8970901691286467</v>
      </c>
      <c r="E1511">
        <f t="shared" si="74"/>
        <v>1511</v>
      </c>
      <c r="F1511" s="3">
        <v>2520000</v>
      </c>
      <c r="G1511">
        <f t="shared" si="73"/>
        <v>-1.6954820775405992</v>
      </c>
    </row>
    <row r="1512" spans="1:7">
      <c r="A1512" s="3">
        <v>674472</v>
      </c>
      <c r="D1512">
        <f t="shared" si="72"/>
        <v>0.89911487955510427</v>
      </c>
      <c r="E1512">
        <f t="shared" si="74"/>
        <v>1512</v>
      </c>
      <c r="F1512" s="3">
        <v>2520000</v>
      </c>
      <c r="G1512">
        <f t="shared" si="73"/>
        <v>-1.6964032980084789</v>
      </c>
    </row>
    <row r="1513" spans="1:7">
      <c r="A1513" s="3">
        <v>500000</v>
      </c>
      <c r="D1513">
        <f t="shared" si="72"/>
        <v>0.90114328258713872</v>
      </c>
      <c r="E1513">
        <f t="shared" si="74"/>
        <v>1513</v>
      </c>
      <c r="F1513" s="3">
        <v>2540301</v>
      </c>
      <c r="G1513">
        <f t="shared" si="73"/>
        <v>-1.6924397916131035</v>
      </c>
    </row>
    <row r="1514" spans="1:7">
      <c r="A1514" s="3">
        <v>1000002</v>
      </c>
      <c r="D1514">
        <f t="shared" si="72"/>
        <v>0.9031754000945782</v>
      </c>
      <c r="E1514">
        <f t="shared" si="74"/>
        <v>1514</v>
      </c>
      <c r="F1514" s="3">
        <v>2565641</v>
      </c>
      <c r="G1514">
        <f t="shared" si="73"/>
        <v>-1.687621520099037</v>
      </c>
    </row>
    <row r="1515" spans="1:7">
      <c r="A1515" s="3">
        <v>4371831</v>
      </c>
      <c r="D1515">
        <f t="shared" si="72"/>
        <v>0.90521125412902426</v>
      </c>
      <c r="E1515">
        <f t="shared" si="74"/>
        <v>1515</v>
      </c>
      <c r="F1515" s="3">
        <v>2577857</v>
      </c>
      <c r="G1515">
        <f t="shared" si="73"/>
        <v>-1.685882423909391</v>
      </c>
    </row>
    <row r="1516" spans="1:7">
      <c r="A1516" s="3">
        <v>1929000</v>
      </c>
      <c r="D1516">
        <f t="shared" si="72"/>
        <v>0.90725086692596058</v>
      </c>
      <c r="E1516">
        <f t="shared" si="74"/>
        <v>1516</v>
      </c>
      <c r="F1516" s="3">
        <v>2597280</v>
      </c>
      <c r="G1516">
        <f t="shared" si="73"/>
        <v>-1.6824850228005459</v>
      </c>
    </row>
    <row r="1517" spans="1:7">
      <c r="A1517" s="3">
        <v>981000</v>
      </c>
      <c r="D1517">
        <f t="shared" si="72"/>
        <v>0.90929426090685039</v>
      </c>
      <c r="E1517">
        <f t="shared" si="74"/>
        <v>1517</v>
      </c>
      <c r="F1517" s="3">
        <v>2600000</v>
      </c>
      <c r="G1517">
        <f t="shared" si="73"/>
        <v>-1.6829622461104694</v>
      </c>
    </row>
    <row r="1518" spans="1:7">
      <c r="A1518" s="3">
        <v>2749201</v>
      </c>
      <c r="D1518">
        <f t="shared" si="72"/>
        <v>0.91134145868131</v>
      </c>
      <c r="E1518">
        <f t="shared" si="74"/>
        <v>1518</v>
      </c>
      <c r="F1518" s="3">
        <v>2605527</v>
      </c>
      <c r="G1518">
        <f t="shared" si="73"/>
        <v>-1.6827894991707064</v>
      </c>
    </row>
    <row r="1519" spans="1:7">
      <c r="A1519" s="3">
        <v>1987600</v>
      </c>
      <c r="D1519">
        <f t="shared" si="72"/>
        <v>0.91339248304928022</v>
      </c>
      <c r="E1519">
        <f t="shared" si="74"/>
        <v>1519</v>
      </c>
      <c r="F1519" s="3">
        <v>2610000</v>
      </c>
      <c r="G1519">
        <f t="shared" si="73"/>
        <v>-1.6828604737751225</v>
      </c>
    </row>
    <row r="1520" spans="1:7">
      <c r="A1520" s="3">
        <v>1254000</v>
      </c>
      <c r="D1520">
        <f t="shared" si="72"/>
        <v>0.91544735700324498</v>
      </c>
      <c r="E1520">
        <f t="shared" si="74"/>
        <v>1520</v>
      </c>
      <c r="F1520" s="3">
        <v>2628713</v>
      </c>
      <c r="G1520">
        <f t="shared" si="73"/>
        <v>-1.6796371686220724</v>
      </c>
    </row>
    <row r="1521" spans="1:7">
      <c r="A1521" s="3">
        <v>1076400</v>
      </c>
      <c r="D1521">
        <f t="shared" si="72"/>
        <v>0.91750610373047936</v>
      </c>
      <c r="E1521">
        <f t="shared" si="74"/>
        <v>1521</v>
      </c>
      <c r="F1521" s="3">
        <v>2641217</v>
      </c>
      <c r="G1521">
        <f t="shared" si="73"/>
        <v>-1.6778539612466192</v>
      </c>
    </row>
    <row r="1522" spans="1:7">
      <c r="A1522" s="3">
        <v>12000000</v>
      </c>
      <c r="D1522">
        <f t="shared" si="72"/>
        <v>0.91956874661532495</v>
      </c>
      <c r="E1522">
        <f t="shared" si="74"/>
        <v>1522</v>
      </c>
      <c r="F1522" s="3">
        <v>2645072</v>
      </c>
      <c r="G1522">
        <f t="shared" si="73"/>
        <v>-1.6780676320119214</v>
      </c>
    </row>
    <row r="1523" spans="1:7">
      <c r="A1523" s="3">
        <v>1500000</v>
      </c>
      <c r="D1523">
        <f t="shared" si="72"/>
        <v>0.92163530924151615</v>
      </c>
      <c r="E1523">
        <f t="shared" si="74"/>
        <v>1523</v>
      </c>
      <c r="F1523" s="3">
        <v>2649000</v>
      </c>
      <c r="G1523">
        <f t="shared" si="73"/>
        <v>-1.6782638857140104</v>
      </c>
    </row>
    <row r="1524" spans="1:7">
      <c r="A1524" s="3">
        <v>125104</v>
      </c>
      <c r="D1524">
        <f t="shared" si="72"/>
        <v>0.92370581539451113</v>
      </c>
      <c r="E1524">
        <f t="shared" si="74"/>
        <v>1524</v>
      </c>
      <c r="F1524" s="3">
        <v>2650926</v>
      </c>
      <c r="G1524">
        <f t="shared" si="73"/>
        <v>-1.6789215742671308</v>
      </c>
    </row>
    <row r="1525" spans="1:7">
      <c r="A1525" s="3">
        <v>1000000</v>
      </c>
      <c r="D1525">
        <f t="shared" si="72"/>
        <v>0.92578028906389498</v>
      </c>
      <c r="E1525">
        <f t="shared" si="74"/>
        <v>1525</v>
      </c>
      <c r="F1525" s="3">
        <v>2652000</v>
      </c>
      <c r="G1525">
        <f t="shared" si="73"/>
        <v>-1.6797755581950755</v>
      </c>
    </row>
    <row r="1526" spans="1:7">
      <c r="A1526" s="3">
        <v>1200000</v>
      </c>
      <c r="D1526">
        <f t="shared" si="72"/>
        <v>0.9278587544457777</v>
      </c>
      <c r="E1526">
        <f t="shared" si="74"/>
        <v>1526</v>
      </c>
      <c r="F1526" s="3">
        <v>2658746</v>
      </c>
      <c r="G1526">
        <f t="shared" si="73"/>
        <v>-1.679319512102937</v>
      </c>
    </row>
    <row r="1527" spans="1:7">
      <c r="A1527" s="3">
        <v>4425000</v>
      </c>
      <c r="D1527">
        <f t="shared" si="72"/>
        <v>0.92994123594526557</v>
      </c>
      <c r="E1527">
        <f t="shared" si="74"/>
        <v>1527</v>
      </c>
      <c r="F1527" s="3">
        <v>2683400</v>
      </c>
      <c r="G1527">
        <f t="shared" si="73"/>
        <v>-1.674738651971474</v>
      </c>
    </row>
    <row r="1528" spans="1:7">
      <c r="A1528" s="3">
        <v>427000</v>
      </c>
      <c r="D1528">
        <f t="shared" si="72"/>
        <v>0.93202775817894401</v>
      </c>
      <c r="E1528">
        <f t="shared" si="74"/>
        <v>1528</v>
      </c>
      <c r="F1528" s="3">
        <v>2694891</v>
      </c>
      <c r="G1528">
        <f t="shared" si="73"/>
        <v>-1.6731941850806225</v>
      </c>
    </row>
    <row r="1529" spans="1:7">
      <c r="A1529" s="3">
        <v>1095000</v>
      </c>
      <c r="D1529">
        <f t="shared" si="72"/>
        <v>0.93411834597740495</v>
      </c>
      <c r="E1529">
        <f t="shared" si="74"/>
        <v>1529</v>
      </c>
      <c r="F1529" s="3">
        <v>2699363</v>
      </c>
      <c r="G1529">
        <f t="shared" si="73"/>
        <v>-1.6732622925044542</v>
      </c>
    </row>
    <row r="1530" spans="1:7">
      <c r="A1530" s="3">
        <v>1000000</v>
      </c>
      <c r="D1530">
        <f t="shared" si="72"/>
        <v>0.93621302438782261</v>
      </c>
      <c r="E1530">
        <f t="shared" si="74"/>
        <v>1530</v>
      </c>
      <c r="F1530" s="3">
        <v>2700000</v>
      </c>
      <c r="G1530">
        <f t="shared" si="73"/>
        <v>-1.6742106441161857</v>
      </c>
    </row>
    <row r="1531" spans="1:7">
      <c r="A1531" s="3">
        <v>199665</v>
      </c>
      <c r="D1531">
        <f t="shared" si="72"/>
        <v>0.938311818676547</v>
      </c>
      <c r="E1531">
        <f t="shared" si="74"/>
        <v>1531</v>
      </c>
      <c r="F1531" s="3">
        <v>2719554</v>
      </c>
      <c r="G1531">
        <f t="shared" si="73"/>
        <v>-1.6708175203696909</v>
      </c>
    </row>
    <row r="1532" spans="1:7">
      <c r="A1532" s="3">
        <v>180000</v>
      </c>
      <c r="D1532">
        <f t="shared" si="72"/>
        <v>0.94041475433175892</v>
      </c>
      <c r="E1532">
        <f t="shared" si="74"/>
        <v>1532</v>
      </c>
      <c r="F1532" s="3">
        <v>2722939</v>
      </c>
      <c r="G1532">
        <f t="shared" si="73"/>
        <v>-1.6711333790237097</v>
      </c>
    </row>
    <row r="1533" spans="1:7">
      <c r="A1533" s="3">
        <v>238500</v>
      </c>
      <c r="D1533">
        <f t="shared" si="72"/>
        <v>0.94252185706614711</v>
      </c>
      <c r="E1533">
        <f t="shared" si="74"/>
        <v>1533</v>
      </c>
      <c r="F1533" s="3">
        <v>2736543</v>
      </c>
      <c r="G1533">
        <f t="shared" si="73"/>
        <v>-1.6691091994545759</v>
      </c>
    </row>
    <row r="1534" spans="1:7">
      <c r="A1534" s="3">
        <v>831395</v>
      </c>
      <c r="D1534">
        <f t="shared" si="72"/>
        <v>0.94463315281963933</v>
      </c>
      <c r="E1534">
        <f t="shared" si="74"/>
        <v>1534</v>
      </c>
      <c r="F1534" s="3">
        <v>2749201</v>
      </c>
      <c r="G1534">
        <f t="shared" si="73"/>
        <v>-1.6673044038866334</v>
      </c>
    </row>
    <row r="1535" spans="1:7">
      <c r="A1535" s="3">
        <v>208000</v>
      </c>
      <c r="D1535">
        <f t="shared" si="72"/>
        <v>0.94674866776216982</v>
      </c>
      <c r="E1535">
        <f t="shared" si="74"/>
        <v>1535</v>
      </c>
      <c r="F1535" s="3">
        <v>2750000</v>
      </c>
      <c r="G1535">
        <f t="shared" si="73"/>
        <v>-1.668209083317008</v>
      </c>
    </row>
    <row r="1536" spans="1:7">
      <c r="A1536" s="3">
        <v>1348323</v>
      </c>
      <c r="D1536">
        <f t="shared" si="72"/>
        <v>0.94886842829648677</v>
      </c>
      <c r="E1536">
        <f t="shared" si="74"/>
        <v>1536</v>
      </c>
      <c r="F1536" s="3">
        <v>2761002</v>
      </c>
      <c r="G1536">
        <f t="shared" si="73"/>
        <v>-1.6667831829890207</v>
      </c>
    </row>
    <row r="1537" spans="1:7">
      <c r="A1537" s="3">
        <v>254400</v>
      </c>
      <c r="D1537">
        <f t="shared" ref="D1537:D1600" si="75">NORMSINV((E1537-0.5)/C$12)</f>
        <v>0.95099246106101021</v>
      </c>
      <c r="E1537">
        <f t="shared" si="74"/>
        <v>1537</v>
      </c>
      <c r="F1537" s="3">
        <v>2773069</v>
      </c>
      <c r="G1537">
        <f t="shared" ref="G1537:G1600" si="76">IF(ISERROR((2*E1537 -1)/C$12*(LN(NORMDIST(F1537,C$6,C$8,TRUE))+LN(1-NORMDIST(INDEX(F:F,C$12-E1537+1,,1),C$6,C$8,TRUE)))),"",(2*E1537 -1)/C$12*(LN(NORMDIST(F1537,C$6,C$8,TRUE))+LN(1-NORMDIST(INDEX(F:F,C$12-E1537+1,,1),C$6,C$8,TRUE))))</f>
        <v>-1.665116174116366</v>
      </c>
    </row>
    <row r="1538" spans="1:7">
      <c r="A1538" s="3">
        <v>1300010</v>
      </c>
      <c r="D1538">
        <f t="shared" si="75"/>
        <v>0.95312079293271756</v>
      </c>
      <c r="E1538">
        <f t="shared" ref="E1538:E1601" si="77">E1537+1</f>
        <v>1538</v>
      </c>
      <c r="F1538" s="3">
        <v>2849411</v>
      </c>
      <c r="G1538">
        <f t="shared" si="76"/>
        <v>-1.6489099484256784</v>
      </c>
    </row>
    <row r="1539" spans="1:7">
      <c r="A1539" s="3">
        <v>832969</v>
      </c>
      <c r="D1539">
        <f t="shared" si="75"/>
        <v>0.95525345103010173</v>
      </c>
      <c r="E1539">
        <f t="shared" si="77"/>
        <v>1539</v>
      </c>
      <c r="F1539" s="3">
        <v>2882369</v>
      </c>
      <c r="G1539">
        <f t="shared" si="76"/>
        <v>-1.6425851789933061</v>
      </c>
    </row>
    <row r="1540" spans="1:7">
      <c r="A1540" s="3">
        <v>227200</v>
      </c>
      <c r="D1540">
        <f t="shared" si="75"/>
        <v>0.95739046271615424</v>
      </c>
      <c r="E1540">
        <f t="shared" si="77"/>
        <v>1540</v>
      </c>
      <c r="F1540" s="3">
        <v>2899727</v>
      </c>
      <c r="G1540">
        <f t="shared" si="76"/>
        <v>-1.6397717932093197</v>
      </c>
    </row>
    <row r="1541" spans="1:7">
      <c r="A1541" s="3">
        <v>242000</v>
      </c>
      <c r="D1541">
        <f t="shared" si="75"/>
        <v>0.9595318556013871</v>
      </c>
      <c r="E1541">
        <f t="shared" si="77"/>
        <v>1541</v>
      </c>
      <c r="F1541" s="3">
        <v>2901632</v>
      </c>
      <c r="G1541">
        <f t="shared" si="76"/>
        <v>-1.6404114444887392</v>
      </c>
    </row>
    <row r="1542" spans="1:7">
      <c r="A1542" s="3">
        <v>150000</v>
      </c>
      <c r="D1542">
        <f t="shared" si="75"/>
        <v>0.96167765754693424</v>
      </c>
      <c r="E1542">
        <f t="shared" si="77"/>
        <v>1542</v>
      </c>
      <c r="F1542" s="3">
        <v>2914000</v>
      </c>
      <c r="G1542">
        <f t="shared" si="76"/>
        <v>-1.6387156293674519</v>
      </c>
    </row>
    <row r="1543" spans="1:7">
      <c r="A1543" s="3">
        <v>209200</v>
      </c>
      <c r="D1543">
        <f t="shared" si="75"/>
        <v>0.96382789666766311</v>
      </c>
      <c r="E1543">
        <f t="shared" si="77"/>
        <v>1543</v>
      </c>
      <c r="F1543" s="3">
        <v>2934056</v>
      </c>
      <c r="G1543">
        <f t="shared" si="76"/>
        <v>-1.6353120086362303</v>
      </c>
    </row>
    <row r="1544" spans="1:7">
      <c r="A1544" s="3">
        <v>2649000</v>
      </c>
      <c r="D1544">
        <f t="shared" si="75"/>
        <v>0.96598260133537051</v>
      </c>
      <c r="E1544">
        <f t="shared" si="77"/>
        <v>1544</v>
      </c>
      <c r="F1544" s="3">
        <v>2935048</v>
      </c>
      <c r="G1544">
        <f t="shared" si="76"/>
        <v>-1.636151521402621</v>
      </c>
    </row>
    <row r="1545" spans="1:7">
      <c r="A1545" s="3">
        <v>125000</v>
      </c>
      <c r="D1545">
        <f t="shared" si="75"/>
        <v>0.96814180018199958</v>
      </c>
      <c r="E1545">
        <f t="shared" si="77"/>
        <v>1545</v>
      </c>
      <c r="F1545" s="3">
        <v>2940000</v>
      </c>
      <c r="G1545">
        <f t="shared" si="76"/>
        <v>-1.6361099139277637</v>
      </c>
    </row>
    <row r="1546" spans="1:7">
      <c r="A1546" s="3">
        <v>1616616</v>
      </c>
      <c r="D1546">
        <f t="shared" si="75"/>
        <v>0.9703055221029262</v>
      </c>
      <c r="E1546">
        <f t="shared" si="77"/>
        <v>1546</v>
      </c>
      <c r="F1546" s="3">
        <v>2947181</v>
      </c>
      <c r="G1546">
        <f t="shared" si="76"/>
        <v>-1.6355724227289774</v>
      </c>
    </row>
    <row r="1547" spans="1:7">
      <c r="A1547" s="3">
        <v>171000</v>
      </c>
      <c r="D1547">
        <f t="shared" si="75"/>
        <v>0.97247379626029473</v>
      </c>
      <c r="E1547">
        <f t="shared" si="77"/>
        <v>1547</v>
      </c>
      <c r="F1547" s="3">
        <v>2950000</v>
      </c>
      <c r="G1547">
        <f t="shared" si="76"/>
        <v>-1.6360040107215685</v>
      </c>
    </row>
    <row r="1548" spans="1:7">
      <c r="A1548" s="3">
        <v>122404</v>
      </c>
      <c r="D1548">
        <f t="shared" si="75"/>
        <v>0.97464665208639112</v>
      </c>
      <c r="E1548">
        <f t="shared" si="77"/>
        <v>1548</v>
      </c>
      <c r="F1548" s="3">
        <v>2950500</v>
      </c>
      <c r="G1548">
        <f t="shared" si="76"/>
        <v>-1.6369506919797709</v>
      </c>
    </row>
    <row r="1549" spans="1:7">
      <c r="A1549" s="3">
        <v>124200</v>
      </c>
      <c r="D1549">
        <f t="shared" si="75"/>
        <v>0.97682411928710822</v>
      </c>
      <c r="E1549">
        <f t="shared" si="77"/>
        <v>1549</v>
      </c>
      <c r="F1549" s="3">
        <v>2968172</v>
      </c>
      <c r="G1549">
        <f t="shared" si="76"/>
        <v>-1.6340823076133075</v>
      </c>
    </row>
    <row r="1550" spans="1:7">
      <c r="A1550" s="3">
        <v>1271400</v>
      </c>
      <c r="D1550">
        <f t="shared" si="75"/>
        <v>0.97900622784540614</v>
      </c>
      <c r="E1550">
        <f t="shared" si="77"/>
        <v>1550</v>
      </c>
      <c r="F1550" s="3">
        <v>2968493</v>
      </c>
      <c r="G1550">
        <f t="shared" si="76"/>
        <v>-1.6350663278315394</v>
      </c>
    </row>
    <row r="1551" spans="1:7">
      <c r="A1551" s="3">
        <v>615590</v>
      </c>
      <c r="D1551">
        <f t="shared" si="75"/>
        <v>0.98119300802488862</v>
      </c>
      <c r="E1551">
        <f t="shared" si="77"/>
        <v>1551</v>
      </c>
      <c r="F1551" s="3">
        <v>2968952</v>
      </c>
      <c r="G1551">
        <f t="shared" si="76"/>
        <v>-1.6360196136121563</v>
      </c>
    </row>
    <row r="1552" spans="1:7">
      <c r="A1552" s="3">
        <v>300000</v>
      </c>
      <c r="D1552">
        <f t="shared" si="75"/>
        <v>0.98338449037341991</v>
      </c>
      <c r="E1552">
        <f t="shared" si="77"/>
        <v>1552</v>
      </c>
      <c r="F1552" s="3">
        <v>2970000</v>
      </c>
      <c r="G1552">
        <f t="shared" si="76"/>
        <v>-1.6368419080865473</v>
      </c>
    </row>
    <row r="1553" spans="1:7">
      <c r="A1553" s="3">
        <v>40100</v>
      </c>
      <c r="D1553">
        <f t="shared" si="75"/>
        <v>0.98558070572675704</v>
      </c>
      <c r="E1553">
        <f t="shared" si="77"/>
        <v>1553</v>
      </c>
      <c r="F1553" s="3">
        <v>2989138</v>
      </c>
      <c r="G1553">
        <f t="shared" si="76"/>
        <v>-1.6336494764346139</v>
      </c>
    </row>
    <row r="1554" spans="1:7">
      <c r="A1554" s="3">
        <v>186792</v>
      </c>
      <c r="D1554">
        <f t="shared" si="75"/>
        <v>0.98778168521231124</v>
      </c>
      <c r="E1554">
        <f t="shared" si="77"/>
        <v>1554</v>
      </c>
      <c r="F1554" s="3">
        <v>2999047</v>
      </c>
      <c r="G1554">
        <f t="shared" si="76"/>
        <v>-1.6325068845477315</v>
      </c>
    </row>
    <row r="1555" spans="1:7">
      <c r="A1555" s="3">
        <v>300000</v>
      </c>
      <c r="D1555">
        <f t="shared" si="75"/>
        <v>0.98998746025291517</v>
      </c>
      <c r="E1555">
        <f t="shared" si="77"/>
        <v>1555</v>
      </c>
      <c r="F1555" s="3">
        <v>2999422</v>
      </c>
      <c r="G1555">
        <f t="shared" si="76"/>
        <v>-1.6334747020077325</v>
      </c>
    </row>
    <row r="1556" spans="1:7">
      <c r="A1556" s="3">
        <v>480000</v>
      </c>
      <c r="D1556">
        <f t="shared" si="75"/>
        <v>0.9921980625706851</v>
      </c>
      <c r="E1556">
        <f t="shared" si="77"/>
        <v>1556</v>
      </c>
      <c r="F1556" s="3">
        <v>2999730</v>
      </c>
      <c r="G1556">
        <f t="shared" si="76"/>
        <v>-1.6344572628232381</v>
      </c>
    </row>
    <row r="1557" spans="1:7">
      <c r="A1557" s="3">
        <v>110700</v>
      </c>
      <c r="D1557">
        <f t="shared" si="75"/>
        <v>0.99441352419092177</v>
      </c>
      <c r="E1557">
        <f t="shared" si="77"/>
        <v>1557</v>
      </c>
      <c r="F1557" s="3">
        <v>2999960</v>
      </c>
      <c r="G1557">
        <f t="shared" si="76"/>
        <v>-1.6354570318171209</v>
      </c>
    </row>
    <row r="1558" spans="1:7">
      <c r="A1558" s="3">
        <v>900000</v>
      </c>
      <c r="D1558">
        <f t="shared" si="75"/>
        <v>0.99663387744610665</v>
      </c>
      <c r="E1558">
        <f t="shared" si="77"/>
        <v>1558</v>
      </c>
      <c r="F1558" s="3">
        <v>3000000</v>
      </c>
      <c r="G1558">
        <f t="shared" si="76"/>
        <v>-1.6364988856179428</v>
      </c>
    </row>
    <row r="1559" spans="1:7">
      <c r="A1559" s="3">
        <v>1303920</v>
      </c>
      <c r="D1559">
        <f t="shared" si="75"/>
        <v>0.99885915497992206</v>
      </c>
      <c r="E1559">
        <f t="shared" si="77"/>
        <v>1559</v>
      </c>
      <c r="F1559" s="3">
        <v>3000000</v>
      </c>
      <c r="G1559">
        <f t="shared" si="76"/>
        <v>-1.6375496072138451</v>
      </c>
    </row>
    <row r="1560" spans="1:7">
      <c r="A1560" s="3">
        <v>1440000</v>
      </c>
      <c r="D1560">
        <f t="shared" si="75"/>
        <v>1.001089389751374</v>
      </c>
      <c r="E1560">
        <f t="shared" si="77"/>
        <v>1560</v>
      </c>
      <c r="F1560" s="3">
        <v>3000000</v>
      </c>
      <c r="G1560">
        <f t="shared" si="76"/>
        <v>-1.6386003288097477</v>
      </c>
    </row>
    <row r="1561" spans="1:7">
      <c r="A1561" s="3">
        <v>250400</v>
      </c>
      <c r="D1561">
        <f t="shared" si="75"/>
        <v>1.0033246150389741</v>
      </c>
      <c r="E1561">
        <f t="shared" si="77"/>
        <v>1561</v>
      </c>
      <c r="F1561" s="3">
        <v>3000000</v>
      </c>
      <c r="G1561">
        <f t="shared" si="76"/>
        <v>-1.6396510504056498</v>
      </c>
    </row>
    <row r="1562" spans="1:7">
      <c r="A1562" s="3">
        <v>222000</v>
      </c>
      <c r="D1562">
        <f t="shared" si="75"/>
        <v>1.0055648644449797</v>
      </c>
      <c r="E1562">
        <f t="shared" si="77"/>
        <v>1562</v>
      </c>
      <c r="F1562" s="3">
        <v>3000000</v>
      </c>
      <c r="G1562">
        <f t="shared" si="76"/>
        <v>-1.6407017720015524</v>
      </c>
    </row>
    <row r="1563" spans="1:7">
      <c r="A1563" s="3">
        <v>1038029</v>
      </c>
      <c r="D1563">
        <f t="shared" si="75"/>
        <v>1.0078101718997234</v>
      </c>
      <c r="E1563">
        <f t="shared" si="77"/>
        <v>1563</v>
      </c>
      <c r="F1563" s="3">
        <v>3000000</v>
      </c>
      <c r="G1563">
        <f t="shared" si="76"/>
        <v>-1.6417524935974546</v>
      </c>
    </row>
    <row r="1564" spans="1:7">
      <c r="A1564" s="3">
        <v>300000</v>
      </c>
      <c r="D1564">
        <f t="shared" si="75"/>
        <v>1.0100605716659907</v>
      </c>
      <c r="E1564">
        <f t="shared" si="77"/>
        <v>1564</v>
      </c>
      <c r="F1564" s="3">
        <v>3000000</v>
      </c>
      <c r="G1564">
        <f t="shared" si="76"/>
        <v>-1.6428032151933571</v>
      </c>
    </row>
    <row r="1565" spans="1:7">
      <c r="A1565" s="3">
        <v>180000</v>
      </c>
      <c r="D1565">
        <f t="shared" si="75"/>
        <v>1.0123160983435036</v>
      </c>
      <c r="E1565">
        <f t="shared" si="77"/>
        <v>1565</v>
      </c>
      <c r="F1565" s="3">
        <v>3000000</v>
      </c>
      <c r="G1565">
        <f t="shared" si="76"/>
        <v>-1.6438539367892593</v>
      </c>
    </row>
    <row r="1566" spans="1:7">
      <c r="A1566" s="3">
        <v>427000</v>
      </c>
      <c r="D1566">
        <f t="shared" si="75"/>
        <v>1.0145767868734519</v>
      </c>
      <c r="E1566">
        <f t="shared" si="77"/>
        <v>1566</v>
      </c>
      <c r="F1566" s="3">
        <v>3000000</v>
      </c>
      <c r="G1566">
        <f t="shared" si="76"/>
        <v>-1.6449046583851616</v>
      </c>
    </row>
    <row r="1567" spans="1:7">
      <c r="A1567" s="3">
        <v>2700000</v>
      </c>
      <c r="D1567">
        <f t="shared" si="75"/>
        <v>1.016842672543117</v>
      </c>
      <c r="E1567">
        <f t="shared" si="77"/>
        <v>1567</v>
      </c>
      <c r="F1567" s="3">
        <v>3000000</v>
      </c>
      <c r="G1567">
        <f t="shared" si="76"/>
        <v>-1.645955379981064</v>
      </c>
    </row>
    <row r="1568" spans="1:7">
      <c r="A1568" s="3">
        <v>8062122</v>
      </c>
      <c r="D1568">
        <f t="shared" si="75"/>
        <v>1.0191137909905628</v>
      </c>
      <c r="E1568">
        <f t="shared" si="77"/>
        <v>1568</v>
      </c>
      <c r="F1568" s="3">
        <v>3000000</v>
      </c>
      <c r="G1568">
        <f t="shared" si="76"/>
        <v>-1.6470061015769664</v>
      </c>
    </row>
    <row r="1569" spans="1:7">
      <c r="A1569" s="3">
        <v>959989</v>
      </c>
      <c r="D1569">
        <f t="shared" si="75"/>
        <v>1.021390178209435</v>
      </c>
      <c r="E1569">
        <f t="shared" si="77"/>
        <v>1569</v>
      </c>
      <c r="F1569" s="3">
        <v>3000000</v>
      </c>
      <c r="G1569">
        <f t="shared" si="76"/>
        <v>-1.6480568231728689</v>
      </c>
    </row>
    <row r="1570" spans="1:7">
      <c r="A1570" s="3">
        <v>1603500</v>
      </c>
      <c r="D1570">
        <f t="shared" si="75"/>
        <v>1.0236718705537944</v>
      </c>
      <c r="E1570">
        <f t="shared" si="77"/>
        <v>1570</v>
      </c>
      <c r="F1570" s="3">
        <v>3000165</v>
      </c>
      <c r="G1570">
        <f t="shared" si="76"/>
        <v>-1.6490706602779055</v>
      </c>
    </row>
    <row r="1571" spans="1:7">
      <c r="A1571" s="3">
        <v>7559200</v>
      </c>
      <c r="D1571">
        <f t="shared" si="75"/>
        <v>1.0259589047430773</v>
      </c>
      <c r="E1571">
        <f t="shared" si="77"/>
        <v>1571</v>
      </c>
      <c r="F1571" s="3">
        <v>3000695</v>
      </c>
      <c r="G1571">
        <f t="shared" si="76"/>
        <v>-1.6500028128370909</v>
      </c>
    </row>
    <row r="1572" spans="1:7">
      <c r="A1572" s="3">
        <v>2970000</v>
      </c>
      <c r="D1572">
        <f t="shared" si="75"/>
        <v>1.0282513178671273</v>
      </c>
      <c r="E1572">
        <f t="shared" si="77"/>
        <v>1572</v>
      </c>
      <c r="F1572" s="3">
        <v>3002252</v>
      </c>
      <c r="G1572">
        <f t="shared" si="76"/>
        <v>-1.6507050236099496</v>
      </c>
    </row>
    <row r="1573" spans="1:7">
      <c r="A1573" s="3">
        <v>1500000</v>
      </c>
      <c r="D1573">
        <f t="shared" si="75"/>
        <v>1.0305491473913035</v>
      </c>
      <c r="E1573">
        <f t="shared" si="77"/>
        <v>1573</v>
      </c>
      <c r="F1573" s="3">
        <v>3004365</v>
      </c>
      <c r="G1573">
        <f t="shared" si="76"/>
        <v>-1.6512824510884809</v>
      </c>
    </row>
    <row r="1574" spans="1:7">
      <c r="A1574" s="3">
        <v>131250</v>
      </c>
      <c r="D1574">
        <f t="shared" si="75"/>
        <v>1.0328524311617</v>
      </c>
      <c r="E1574">
        <f t="shared" si="77"/>
        <v>1574</v>
      </c>
      <c r="F1574" s="3">
        <v>3024695</v>
      </c>
      <c r="G1574">
        <f t="shared" si="76"/>
        <v>-1.6477881792808868</v>
      </c>
    </row>
    <row r="1575" spans="1:7">
      <c r="A1575" s="3">
        <v>3613200</v>
      </c>
      <c r="D1575">
        <f t="shared" si="75"/>
        <v>1.0351612074104277</v>
      </c>
      <c r="E1575">
        <f t="shared" si="77"/>
        <v>1575</v>
      </c>
      <c r="F1575" s="3">
        <v>3062093</v>
      </c>
      <c r="G1575">
        <f t="shared" si="76"/>
        <v>-1.6405139023460333</v>
      </c>
    </row>
    <row r="1576" spans="1:7">
      <c r="A1576" s="3">
        <v>900000</v>
      </c>
      <c r="D1576">
        <f t="shared" si="75"/>
        <v>1.0374755147610104</v>
      </c>
      <c r="E1576">
        <f t="shared" si="77"/>
        <v>1576</v>
      </c>
      <c r="F1576" s="3">
        <v>3079800</v>
      </c>
      <c r="G1576">
        <f t="shared" si="76"/>
        <v>-1.6376329044952753</v>
      </c>
    </row>
    <row r="1577" spans="1:7">
      <c r="A1577" s="3">
        <v>670156</v>
      </c>
      <c r="D1577">
        <f t="shared" si="75"/>
        <v>1.0397953922338936</v>
      </c>
      <c r="E1577">
        <f t="shared" si="77"/>
        <v>1577</v>
      </c>
      <c r="F1577" s="3">
        <v>3086347</v>
      </c>
      <c r="G1577">
        <f t="shared" si="76"/>
        <v>-1.6372241400838308</v>
      </c>
    </row>
    <row r="1578" spans="1:7">
      <c r="A1578" s="3">
        <v>1659340</v>
      </c>
      <c r="D1578">
        <f t="shared" si="75"/>
        <v>1.042120879251984</v>
      </c>
      <c r="E1578">
        <f t="shared" si="77"/>
        <v>1578</v>
      </c>
      <c r="F1578" s="3">
        <v>3095593</v>
      </c>
      <c r="G1578">
        <f t="shared" si="76"/>
        <v>-1.6362188635634187</v>
      </c>
    </row>
    <row r="1579" spans="1:7">
      <c r="A1579" s="3">
        <v>500000</v>
      </c>
      <c r="D1579">
        <f t="shared" si="75"/>
        <v>1.0444520156463679</v>
      </c>
      <c r="E1579">
        <f t="shared" si="77"/>
        <v>1579</v>
      </c>
      <c r="F1579" s="3">
        <v>3114736</v>
      </c>
      <c r="G1579">
        <f t="shared" si="76"/>
        <v>-1.6330330215044817</v>
      </c>
    </row>
    <row r="1580" spans="1:7">
      <c r="A1580" s="3">
        <v>27473</v>
      </c>
      <c r="D1580">
        <f t="shared" si="75"/>
        <v>1.0467888416620719</v>
      </c>
      <c r="E1580">
        <f t="shared" si="77"/>
        <v>1580</v>
      </c>
      <c r="F1580" s="3">
        <v>3120000</v>
      </c>
      <c r="G1580">
        <f t="shared" si="76"/>
        <v>-1.6329079887852744</v>
      </c>
    </row>
    <row r="1581" spans="1:7">
      <c r="A1581" s="3">
        <v>151125</v>
      </c>
      <c r="D1581">
        <f t="shared" si="75"/>
        <v>1.0491313979639725</v>
      </c>
      <c r="E1581">
        <f t="shared" si="77"/>
        <v>1581</v>
      </c>
      <c r="F1581" s="3">
        <v>3179363</v>
      </c>
      <c r="G1581">
        <f t="shared" si="76"/>
        <v>-1.6209290542604182</v>
      </c>
    </row>
    <row r="1582" spans="1:7">
      <c r="A1582" s="3">
        <v>675000</v>
      </c>
      <c r="D1582">
        <f t="shared" si="75"/>
        <v>1.0514797256427511</v>
      </c>
      <c r="E1582">
        <f t="shared" si="77"/>
        <v>1582</v>
      </c>
      <c r="F1582" s="3">
        <v>3187000</v>
      </c>
      <c r="G1582">
        <f t="shared" si="76"/>
        <v>-1.620277969531817</v>
      </c>
    </row>
    <row r="1583" spans="1:7">
      <c r="A1583" s="3">
        <v>1683935</v>
      </c>
      <c r="D1583">
        <f t="shared" si="75"/>
        <v>1.0538338662210391</v>
      </c>
      <c r="E1583">
        <f t="shared" si="77"/>
        <v>1583</v>
      </c>
      <c r="F1583" s="3">
        <v>3197931</v>
      </c>
      <c r="G1583">
        <f t="shared" si="76"/>
        <v>-1.6189142764408966</v>
      </c>
    </row>
    <row r="1584" spans="1:7">
      <c r="A1584" s="3">
        <v>345592</v>
      </c>
      <c r="D1584">
        <f t="shared" si="75"/>
        <v>1.0561938616595914</v>
      </c>
      <c r="E1584">
        <f t="shared" si="77"/>
        <v>1584</v>
      </c>
      <c r="F1584" s="3">
        <v>3200000</v>
      </c>
      <c r="G1584">
        <f t="shared" si="76"/>
        <v>-1.6194450524607586</v>
      </c>
    </row>
    <row r="1585" spans="1:7">
      <c r="A1585" s="3">
        <v>399471</v>
      </c>
      <c r="D1585">
        <f t="shared" si="75"/>
        <v>1.0585597543636267</v>
      </c>
      <c r="E1585">
        <f t="shared" si="77"/>
        <v>1585</v>
      </c>
      <c r="F1585" s="3">
        <v>3200000</v>
      </c>
      <c r="G1585">
        <f t="shared" si="76"/>
        <v>-1.6204369909853018</v>
      </c>
    </row>
    <row r="1586" spans="1:7">
      <c r="A1586" s="3">
        <v>350000</v>
      </c>
      <c r="D1586">
        <f t="shared" si="75"/>
        <v>1.0609315871892624</v>
      </c>
      <c r="E1586">
        <f t="shared" si="77"/>
        <v>1586</v>
      </c>
      <c r="F1586" s="3">
        <v>3200004</v>
      </c>
      <c r="G1586">
        <f t="shared" si="76"/>
        <v>-1.6214384161828881</v>
      </c>
    </row>
    <row r="1587" spans="1:7">
      <c r="A1587" s="3">
        <v>450000</v>
      </c>
      <c r="D1587">
        <f t="shared" si="75"/>
        <v>1.0633094034500699</v>
      </c>
      <c r="E1587">
        <f t="shared" si="77"/>
        <v>1587</v>
      </c>
      <c r="F1587" s="3">
        <v>3201953</v>
      </c>
      <c r="G1587">
        <f t="shared" si="76"/>
        <v>-1.6219711834420272</v>
      </c>
    </row>
    <row r="1588" spans="1:7">
      <c r="A1588" s="3">
        <v>10000000</v>
      </c>
      <c r="D1588">
        <f t="shared" si="75"/>
        <v>1.0656932469237481</v>
      </c>
      <c r="E1588">
        <f t="shared" si="77"/>
        <v>1588</v>
      </c>
      <c r="F1588" s="3">
        <v>3204132</v>
      </c>
      <c r="G1588">
        <f t="shared" si="76"/>
        <v>-1.6223437941631009</v>
      </c>
    </row>
    <row r="1589" spans="1:7">
      <c r="A1589" s="3">
        <v>1631000</v>
      </c>
      <c r="D1589">
        <f t="shared" si="75"/>
        <v>1.0680831618589268</v>
      </c>
      <c r="E1589">
        <f t="shared" si="77"/>
        <v>1589</v>
      </c>
      <c r="F1589" s="3">
        <v>3213686</v>
      </c>
      <c r="G1589">
        <f t="shared" si="76"/>
        <v>-1.6208308059557948</v>
      </c>
    </row>
    <row r="1590" spans="1:7">
      <c r="A1590" s="3">
        <v>140000</v>
      </c>
      <c r="D1590">
        <f t="shared" si="75"/>
        <v>1.0704791929820858</v>
      </c>
      <c r="E1590">
        <f t="shared" si="77"/>
        <v>1590</v>
      </c>
      <c r="F1590" s="3">
        <v>3230000</v>
      </c>
      <c r="G1590">
        <f t="shared" si="76"/>
        <v>-1.617997392252688</v>
      </c>
    </row>
    <row r="1591" spans="1:7">
      <c r="A1591" s="3">
        <v>10000000</v>
      </c>
      <c r="D1591">
        <f t="shared" si="75"/>
        <v>1.0728813855046129</v>
      </c>
      <c r="E1591">
        <f t="shared" si="77"/>
        <v>1591</v>
      </c>
      <c r="F1591" s="3">
        <v>3243431</v>
      </c>
      <c r="G1591">
        <f t="shared" si="76"/>
        <v>-1.6158868128233494</v>
      </c>
    </row>
    <row r="1592" spans="1:7">
      <c r="A1592" s="3">
        <v>9382373</v>
      </c>
      <c r="D1592">
        <f t="shared" si="75"/>
        <v>1.075289785129985</v>
      </c>
      <c r="E1592">
        <f t="shared" si="77"/>
        <v>1592</v>
      </c>
      <c r="F1592" s="3">
        <v>3249835</v>
      </c>
      <c r="G1592">
        <f t="shared" si="76"/>
        <v>-1.6154224374699584</v>
      </c>
    </row>
    <row r="1593" spans="1:7">
      <c r="A1593" s="3">
        <v>12207733</v>
      </c>
      <c r="D1593">
        <f t="shared" si="75"/>
        <v>1.0777044380610892</v>
      </c>
      <c r="E1593">
        <f t="shared" si="77"/>
        <v>1593</v>
      </c>
      <c r="F1593" s="3">
        <v>3250000</v>
      </c>
      <c r="G1593">
        <f t="shared" si="76"/>
        <v>-1.6160541298103293</v>
      </c>
    </row>
    <row r="1594" spans="1:7">
      <c r="A1594" s="3">
        <v>6752627</v>
      </c>
      <c r="D1594">
        <f t="shared" si="75"/>
        <v>1.0801253910076778</v>
      </c>
      <c r="E1594">
        <f t="shared" si="77"/>
        <v>1594</v>
      </c>
      <c r="F1594" s="3">
        <v>3264920</v>
      </c>
      <c r="G1594">
        <f t="shared" si="76"/>
        <v>-1.6138171865156887</v>
      </c>
    </row>
    <row r="1595" spans="1:7">
      <c r="A1595" s="3">
        <v>3187000</v>
      </c>
      <c r="D1595">
        <f t="shared" si="75"/>
        <v>1.0825526911939625</v>
      </c>
      <c r="E1595">
        <f t="shared" si="77"/>
        <v>1595</v>
      </c>
      <c r="F1595" s="3">
        <v>3265453</v>
      </c>
      <c r="G1595">
        <f t="shared" si="76"/>
        <v>-1.6144690102652919</v>
      </c>
    </row>
    <row r="1596" spans="1:7">
      <c r="A1596" s="3">
        <v>4934800</v>
      </c>
      <c r="D1596">
        <f t="shared" si="75"/>
        <v>1.0849863863663622</v>
      </c>
      <c r="E1596">
        <f t="shared" si="77"/>
        <v>1596</v>
      </c>
      <c r="F1596" s="3">
        <v>3295118</v>
      </c>
      <c r="G1596">
        <f t="shared" si="76"/>
        <v>-1.6090758365349374</v>
      </c>
    </row>
    <row r="1597" spans="1:7">
      <c r="A1597" s="3">
        <v>1205600</v>
      </c>
      <c r="D1597">
        <f t="shared" si="75"/>
        <v>1.0874265248013797</v>
      </c>
      <c r="E1597">
        <f t="shared" si="77"/>
        <v>1597</v>
      </c>
      <c r="F1597" s="3">
        <v>3325000</v>
      </c>
      <c r="G1597">
        <f t="shared" si="76"/>
        <v>-1.6032534994558043</v>
      </c>
    </row>
    <row r="1598" spans="1:7">
      <c r="A1598" s="3">
        <v>1576958</v>
      </c>
      <c r="D1598">
        <f t="shared" si="75"/>
        <v>1.0898731553136518</v>
      </c>
      <c r="E1598">
        <f t="shared" si="77"/>
        <v>1598</v>
      </c>
      <c r="F1598" s="3">
        <v>3349200</v>
      </c>
      <c r="G1598">
        <f t="shared" si="76"/>
        <v>-1.5988811356806583</v>
      </c>
    </row>
    <row r="1599" spans="1:7">
      <c r="A1599" s="3">
        <v>5100000</v>
      </c>
      <c r="D1599">
        <f t="shared" si="75"/>
        <v>1.0923263272641299</v>
      </c>
      <c r="E1599">
        <f t="shared" si="77"/>
        <v>1599</v>
      </c>
      <c r="F1599" s="3">
        <v>3360000</v>
      </c>
      <c r="G1599">
        <f t="shared" si="76"/>
        <v>-1.5973667312583679</v>
      </c>
    </row>
    <row r="1600" spans="1:7">
      <c r="A1600" s="3">
        <v>3349200</v>
      </c>
      <c r="D1600">
        <f t="shared" si="75"/>
        <v>1.0947860905684361</v>
      </c>
      <c r="E1600">
        <f t="shared" si="77"/>
        <v>1600</v>
      </c>
      <c r="F1600" s="3">
        <v>3380890</v>
      </c>
      <c r="G1600">
        <f t="shared" si="76"/>
        <v>-1.5939141085354045</v>
      </c>
    </row>
    <row r="1601" spans="1:7">
      <c r="A1601" s="3">
        <v>10000</v>
      </c>
      <c r="D1601">
        <f t="shared" ref="D1601:D1664" si="78">NORMSINV((E1601-0.5)/C$12)</f>
        <v>1.0972524957053713</v>
      </c>
      <c r="E1601">
        <f t="shared" si="77"/>
        <v>1601</v>
      </c>
      <c r="F1601" s="3">
        <v>3402417</v>
      </c>
      <c r="G1601">
        <f t="shared" ref="G1601:G1664" si="79">IF(ISERROR((2*E1601 -1)/C$12*(LN(NORMDIST(F1601,C$6,C$8,TRUE))+LN(1-NORMDIST(INDEX(F:F,C$12-E1601+1,,1),C$6,C$8,TRUE)))),"",(2*E1601 -1)/C$12*(LN(NORMDIST(F1601,C$6,C$8,TRUE))+LN(1-NORMDIST(INDEX(F:F,C$12-E1601+1,,1),C$6,C$8,TRUE))))</f>
        <v>-1.5901425384298793</v>
      </c>
    </row>
    <row r="1602" spans="1:7">
      <c r="A1602" s="3">
        <v>100000</v>
      </c>
      <c r="D1602">
        <f t="shared" si="78"/>
        <v>1.0997255937255881</v>
      </c>
      <c r="E1602">
        <f t="shared" ref="E1602:E1665" si="80">E1601+1</f>
        <v>1602</v>
      </c>
      <c r="F1602" s="3">
        <v>3416901</v>
      </c>
      <c r="G1602">
        <f t="shared" si="79"/>
        <v>-1.5880712746035393</v>
      </c>
    </row>
    <row r="1603" spans="1:7">
      <c r="A1603" s="3">
        <v>100000</v>
      </c>
      <c r="D1603">
        <f t="shared" si="78"/>
        <v>1.1022054362604401</v>
      </c>
      <c r="E1603">
        <f t="shared" si="80"/>
        <v>1603</v>
      </c>
      <c r="F1603" s="3">
        <v>3427323</v>
      </c>
      <c r="G1603">
        <f t="shared" si="79"/>
        <v>-1.5864094455596673</v>
      </c>
    </row>
    <row r="1604" spans="1:7">
      <c r="A1604" s="3">
        <v>1357229</v>
      </c>
      <c r="D1604">
        <f t="shared" si="78"/>
        <v>1.104692075530993</v>
      </c>
      <c r="E1604">
        <f t="shared" si="80"/>
        <v>1604</v>
      </c>
      <c r="F1604" s="3">
        <v>3427323</v>
      </c>
      <c r="G1604">
        <f t="shared" si="79"/>
        <v>-1.587337755081057</v>
      </c>
    </row>
    <row r="1605" spans="1:7">
      <c r="A1605" s="3">
        <v>100000</v>
      </c>
      <c r="D1605">
        <f t="shared" si="78"/>
        <v>1.1071855643572213</v>
      </c>
      <c r="E1605">
        <f t="shared" si="80"/>
        <v>1605</v>
      </c>
      <c r="F1605" s="3">
        <v>3468005</v>
      </c>
      <c r="G1605">
        <f t="shared" si="79"/>
        <v>-1.5794560756541467</v>
      </c>
    </row>
    <row r="1606" spans="1:7">
      <c r="A1606" s="3">
        <v>10000</v>
      </c>
      <c r="D1606">
        <f t="shared" si="78"/>
        <v>1.1096859561673811</v>
      </c>
      <c r="E1606">
        <f t="shared" si="80"/>
        <v>1606</v>
      </c>
      <c r="F1606" s="3">
        <v>3476300</v>
      </c>
      <c r="G1606">
        <f t="shared" si="79"/>
        <v>-1.5785833132857454</v>
      </c>
    </row>
    <row r="1607" spans="1:7">
      <c r="A1607" s="3">
        <v>10000</v>
      </c>
      <c r="D1607">
        <f t="shared" si="78"/>
        <v>1.1121933050075685</v>
      </c>
      <c r="E1607">
        <f t="shared" si="80"/>
        <v>1607</v>
      </c>
      <c r="F1607" s="3">
        <v>3487270</v>
      </c>
      <c r="G1607">
        <f t="shared" si="79"/>
        <v>-1.577181694226883</v>
      </c>
    </row>
    <row r="1608" spans="1:7">
      <c r="A1608" s="3">
        <v>150000</v>
      </c>
      <c r="D1608">
        <f t="shared" si="78"/>
        <v>1.1147076655514732</v>
      </c>
      <c r="E1608">
        <f t="shared" si="80"/>
        <v>1608</v>
      </c>
      <c r="F1608" s="3">
        <v>3498875</v>
      </c>
      <c r="G1608">
        <f t="shared" si="79"/>
        <v>-1.5757369347403749</v>
      </c>
    </row>
    <row r="1609" spans="1:7">
      <c r="A1609" s="3">
        <v>4974112</v>
      </c>
      <c r="D1609">
        <f t="shared" si="78"/>
        <v>1.1172290931103168</v>
      </c>
      <c r="E1609">
        <f t="shared" si="80"/>
        <v>1609</v>
      </c>
      <c r="F1609" s="3">
        <v>3500000</v>
      </c>
      <c r="G1609">
        <f t="shared" si="79"/>
        <v>-1.5764820831748643</v>
      </c>
    </row>
    <row r="1610" spans="1:7">
      <c r="A1610" s="3">
        <v>1261087</v>
      </c>
      <c r="D1610">
        <f t="shared" si="78"/>
        <v>1.119757643642999</v>
      </c>
      <c r="E1610">
        <f t="shared" si="80"/>
        <v>1610</v>
      </c>
      <c r="F1610" s="3">
        <v>3500000</v>
      </c>
      <c r="G1610">
        <f t="shared" si="79"/>
        <v>-1.577279738155249</v>
      </c>
    </row>
    <row r="1611" spans="1:7">
      <c r="A1611" s="3">
        <v>4290220</v>
      </c>
      <c r="D1611">
        <f t="shared" si="78"/>
        <v>1.1222933737664431</v>
      </c>
      <c r="E1611">
        <f t="shared" si="80"/>
        <v>1611</v>
      </c>
      <c r="F1611" s="3">
        <v>3500000</v>
      </c>
      <c r="G1611">
        <f t="shared" si="79"/>
        <v>-1.5780710104596982</v>
      </c>
    </row>
    <row r="1612" spans="1:7">
      <c r="A1612" s="3">
        <v>5914021</v>
      </c>
      <c r="D1612">
        <f t="shared" si="78"/>
        <v>1.1248363407661506</v>
      </c>
      <c r="E1612">
        <f t="shared" si="80"/>
        <v>1612</v>
      </c>
      <c r="F1612" s="3">
        <v>3500000</v>
      </c>
      <c r="G1612">
        <f t="shared" si="79"/>
        <v>-1.578878999071182</v>
      </c>
    </row>
    <row r="1613" spans="1:7">
      <c r="A1613" s="3">
        <v>300000</v>
      </c>
      <c r="D1613">
        <f t="shared" si="78"/>
        <v>1.127386602606969</v>
      </c>
      <c r="E1613">
        <f t="shared" si="80"/>
        <v>1613</v>
      </c>
      <c r="F1613" s="3">
        <v>3500858</v>
      </c>
      <c r="G1613">
        <f t="shared" si="79"/>
        <v>-1.5793906821103052</v>
      </c>
    </row>
    <row r="1614" spans="1:7">
      <c r="A1614" s="3">
        <v>300000</v>
      </c>
      <c r="D1614">
        <f t="shared" si="78"/>
        <v>1.1299442179440844</v>
      </c>
      <c r="E1614">
        <f t="shared" si="80"/>
        <v>1614</v>
      </c>
      <c r="F1614" s="3">
        <v>3520290</v>
      </c>
      <c r="G1614">
        <f t="shared" si="79"/>
        <v>-1.5762743750047574</v>
      </c>
    </row>
    <row r="1615" spans="1:7">
      <c r="A1615" s="3">
        <v>4430000</v>
      </c>
      <c r="D1615">
        <f t="shared" si="78"/>
        <v>1.1325092461342279</v>
      </c>
      <c r="E1615">
        <f t="shared" si="80"/>
        <v>1615</v>
      </c>
      <c r="F1615" s="3">
        <v>3525000</v>
      </c>
      <c r="G1615">
        <f t="shared" si="79"/>
        <v>-1.5760982662744609</v>
      </c>
    </row>
    <row r="1616" spans="1:7">
      <c r="A1616" s="3">
        <v>7999978</v>
      </c>
      <c r="D1616">
        <f t="shared" si="78"/>
        <v>1.1350817472471222</v>
      </c>
      <c r="E1616">
        <f t="shared" si="80"/>
        <v>1616</v>
      </c>
      <c r="F1616" s="3">
        <v>3527240</v>
      </c>
      <c r="G1616">
        <f t="shared" si="79"/>
        <v>-1.5766067113440898</v>
      </c>
    </row>
    <row r="1617" spans="1:7">
      <c r="A1617" s="3">
        <v>20000</v>
      </c>
      <c r="D1617">
        <f t="shared" si="78"/>
        <v>1.1376617820771588</v>
      </c>
      <c r="E1617">
        <f t="shared" si="80"/>
        <v>1617</v>
      </c>
      <c r="F1617" s="3">
        <v>3547119</v>
      </c>
      <c r="G1617">
        <f t="shared" si="79"/>
        <v>-1.5734375011839561</v>
      </c>
    </row>
    <row r="1618" spans="1:7">
      <c r="A1618" s="3">
        <v>1200000</v>
      </c>
      <c r="D1618">
        <f t="shared" si="78"/>
        <v>1.1402494121553186</v>
      </c>
      <c r="E1618">
        <f t="shared" si="80"/>
        <v>1618</v>
      </c>
      <c r="F1618" s="3">
        <v>3578639</v>
      </c>
      <c r="G1618">
        <f t="shared" si="79"/>
        <v>-1.567866244477861</v>
      </c>
    </row>
    <row r="1619" spans="1:7">
      <c r="A1619" s="3">
        <v>1663110</v>
      </c>
      <c r="D1619">
        <f t="shared" si="78"/>
        <v>1.1428446997613388</v>
      </c>
      <c r="E1619">
        <f t="shared" si="80"/>
        <v>1619</v>
      </c>
      <c r="F1619" s="3">
        <v>3595070</v>
      </c>
      <c r="G1619">
        <f t="shared" si="79"/>
        <v>-1.5654373310038325</v>
      </c>
    </row>
    <row r="1620" spans="1:7">
      <c r="A1620" s="3">
        <v>13568880</v>
      </c>
      <c r="D1620">
        <f t="shared" si="78"/>
        <v>1.1454477079361336</v>
      </c>
      <c r="E1620">
        <f t="shared" si="80"/>
        <v>1620</v>
      </c>
      <c r="F1620" s="3">
        <v>3600000</v>
      </c>
      <c r="G1620">
        <f t="shared" si="79"/>
        <v>-1.5653863739942888</v>
      </c>
    </row>
    <row r="1621" spans="1:7">
      <c r="A1621" s="3">
        <v>4110000</v>
      </c>
      <c r="D1621">
        <f t="shared" si="78"/>
        <v>1.1480585004944797</v>
      </c>
      <c r="E1621">
        <f t="shared" si="80"/>
        <v>1621</v>
      </c>
      <c r="F1621" s="3">
        <v>3600000</v>
      </c>
      <c r="G1621">
        <f t="shared" si="79"/>
        <v>-1.5663529602085491</v>
      </c>
    </row>
    <row r="1622" spans="1:7">
      <c r="A1622" s="3">
        <v>762476</v>
      </c>
      <c r="D1622">
        <f t="shared" si="78"/>
        <v>1.15067714203796</v>
      </c>
      <c r="E1622">
        <f t="shared" si="80"/>
        <v>1622</v>
      </c>
      <c r="F1622" s="3">
        <v>3613200</v>
      </c>
      <c r="G1622">
        <f t="shared" si="79"/>
        <v>-1.5645947475111615</v>
      </c>
    </row>
    <row r="1623" spans="1:7">
      <c r="A1623" s="3">
        <v>100000</v>
      </c>
      <c r="D1623">
        <f t="shared" si="78"/>
        <v>1.1533036979681905</v>
      </c>
      <c r="E1623">
        <f t="shared" si="80"/>
        <v>1623</v>
      </c>
      <c r="F1623" s="3">
        <v>3615655</v>
      </c>
      <c r="G1623">
        <f t="shared" si="79"/>
        <v>-1.565053325449322</v>
      </c>
    </row>
    <row r="1624" spans="1:7">
      <c r="A1624" s="3">
        <v>2600000</v>
      </c>
      <c r="D1624">
        <f t="shared" si="78"/>
        <v>1.1559382345003213</v>
      </c>
      <c r="E1624">
        <f t="shared" si="80"/>
        <v>1624</v>
      </c>
      <c r="F1624" s="3">
        <v>3632666</v>
      </c>
      <c r="G1624">
        <f t="shared" si="79"/>
        <v>-1.5625138590455756</v>
      </c>
    </row>
    <row r="1625" spans="1:7">
      <c r="A1625" s="3">
        <v>3086347</v>
      </c>
      <c r="D1625">
        <f t="shared" si="78"/>
        <v>1.1585808186768307</v>
      </c>
      <c r="E1625">
        <f t="shared" si="80"/>
        <v>1625</v>
      </c>
      <c r="F1625" s="3">
        <v>3640000</v>
      </c>
      <c r="G1625">
        <f t="shared" si="79"/>
        <v>-1.5619681584550833</v>
      </c>
    </row>
    <row r="1626" spans="1:7">
      <c r="A1626" s="3">
        <v>156000</v>
      </c>
      <c r="D1626">
        <f t="shared" si="78"/>
        <v>1.161231518381606</v>
      </c>
      <c r="E1626">
        <f t="shared" si="80"/>
        <v>1626</v>
      </c>
      <c r="F1626" s="3">
        <v>3700000</v>
      </c>
      <c r="G1626">
        <f t="shared" si="79"/>
        <v>-1.550663151998138</v>
      </c>
    </row>
    <row r="1627" spans="1:7">
      <c r="A1627" s="3">
        <v>30000</v>
      </c>
      <c r="D1627">
        <f t="shared" si="78"/>
        <v>1.1638904023543417</v>
      </c>
      <c r="E1627">
        <f t="shared" si="80"/>
        <v>1627</v>
      </c>
      <c r="F1627" s="3">
        <v>3700737</v>
      </c>
      <c r="G1627">
        <f t="shared" si="79"/>
        <v>-1.5514672231197366</v>
      </c>
    </row>
    <row r="1628" spans="1:7">
      <c r="A1628" s="3">
        <v>750000</v>
      </c>
      <c r="D1628">
        <f t="shared" si="78"/>
        <v>1.1665575402052339</v>
      </c>
      <c r="E1628">
        <f t="shared" si="80"/>
        <v>1628</v>
      </c>
      <c r="F1628" s="3">
        <v>3714566</v>
      </c>
      <c r="G1628">
        <f t="shared" si="79"/>
        <v>-1.549610786362954</v>
      </c>
    </row>
    <row r="1629" spans="1:7">
      <c r="A1629" s="3">
        <v>3600000</v>
      </c>
      <c r="D1629">
        <f t="shared" si="78"/>
        <v>1.1692330024300004</v>
      </c>
      <c r="E1629">
        <f t="shared" si="80"/>
        <v>1629</v>
      </c>
      <c r="F1629" s="3">
        <v>3743337</v>
      </c>
      <c r="G1629">
        <f t="shared" si="79"/>
        <v>-1.54473648863982</v>
      </c>
    </row>
    <row r="1630" spans="1:7">
      <c r="A1630" s="3">
        <v>191950</v>
      </c>
      <c r="D1630">
        <f t="shared" si="78"/>
        <v>1.1719168604252344</v>
      </c>
      <c r="E1630">
        <f t="shared" si="80"/>
        <v>1630</v>
      </c>
      <c r="F1630" s="3">
        <v>3768084</v>
      </c>
      <c r="G1630">
        <f t="shared" si="79"/>
        <v>-1.5406962743739763</v>
      </c>
    </row>
    <row r="1631" spans="1:7">
      <c r="A1631" s="3">
        <v>132000</v>
      </c>
      <c r="D1631">
        <f t="shared" si="78"/>
        <v>1.174609186504078</v>
      </c>
      <c r="E1631">
        <f t="shared" si="80"/>
        <v>1631</v>
      </c>
      <c r="F1631" s="3">
        <v>3772190</v>
      </c>
      <c r="G1631">
        <f t="shared" si="79"/>
        <v>-1.5408158433696002</v>
      </c>
    </row>
    <row r="1632" spans="1:7">
      <c r="A1632" s="3">
        <v>129150</v>
      </c>
      <c r="D1632">
        <f t="shared" si="78"/>
        <v>1.1773100539122621</v>
      </c>
      <c r="E1632">
        <f t="shared" si="80"/>
        <v>1632</v>
      </c>
      <c r="F1632" s="3">
        <v>3774912</v>
      </c>
      <c r="G1632">
        <f t="shared" si="79"/>
        <v>-1.5412133274549449</v>
      </c>
    </row>
    <row r="1633" spans="1:7">
      <c r="A1633" s="3">
        <v>85000</v>
      </c>
      <c r="D1633">
        <f t="shared" si="78"/>
        <v>1.1800195368444775</v>
      </c>
      <c r="E1633">
        <f t="shared" si="80"/>
        <v>1633</v>
      </c>
      <c r="F1633" s="3">
        <v>3775000</v>
      </c>
      <c r="G1633">
        <f t="shared" si="79"/>
        <v>-1.5421402811496812</v>
      </c>
    </row>
    <row r="1634" spans="1:7">
      <c r="A1634" s="3">
        <v>216000</v>
      </c>
      <c r="D1634">
        <f t="shared" si="78"/>
        <v>1.1827377104611339</v>
      </c>
      <c r="E1634">
        <f t="shared" si="80"/>
        <v>1634</v>
      </c>
      <c r="F1634" s="3">
        <v>3779763</v>
      </c>
      <c r="G1634">
        <f t="shared" si="79"/>
        <v>-1.5421260042001554</v>
      </c>
    </row>
    <row r="1635" spans="1:7">
      <c r="A1635" s="3">
        <v>179600</v>
      </c>
      <c r="D1635">
        <f t="shared" si="78"/>
        <v>1.1854646509054674</v>
      </c>
      <c r="E1635">
        <f t="shared" si="80"/>
        <v>1635</v>
      </c>
      <c r="F1635" s="3">
        <v>3878680</v>
      </c>
      <c r="G1635">
        <f t="shared" si="79"/>
        <v>-1.5233437810658137</v>
      </c>
    </row>
    <row r="1636" spans="1:7">
      <c r="A1636" s="3">
        <v>240000</v>
      </c>
      <c r="D1636">
        <f t="shared" si="78"/>
        <v>1.1882004353210538</v>
      </c>
      <c r="E1636">
        <f t="shared" si="80"/>
        <v>1636</v>
      </c>
      <c r="F1636" s="3">
        <v>3882600</v>
      </c>
      <c r="G1636">
        <f t="shared" si="79"/>
        <v>-1.5234884769144539</v>
      </c>
    </row>
    <row r="1637" spans="1:7">
      <c r="A1637" s="3">
        <v>54000</v>
      </c>
      <c r="D1637">
        <f t="shared" si="78"/>
        <v>1.1909451418697021</v>
      </c>
      <c r="E1637">
        <f t="shared" si="80"/>
        <v>1637</v>
      </c>
      <c r="F1637" s="3">
        <v>3920038</v>
      </c>
      <c r="G1637">
        <f t="shared" si="79"/>
        <v>-1.5170461123917056</v>
      </c>
    </row>
    <row r="1638" spans="1:7">
      <c r="A1638" s="3">
        <v>191600</v>
      </c>
      <c r="D1638">
        <f t="shared" si="78"/>
        <v>1.1936988497497558</v>
      </c>
      <c r="E1638">
        <f t="shared" si="80"/>
        <v>1638</v>
      </c>
      <c r="F1638" s="3">
        <v>3950000</v>
      </c>
      <c r="G1638">
        <f t="shared" si="79"/>
        <v>-1.5120970221814265</v>
      </c>
    </row>
    <row r="1639" spans="1:7">
      <c r="A1639" s="3">
        <v>213750</v>
      </c>
      <c r="D1639">
        <f t="shared" si="78"/>
        <v>1.1964616392148153</v>
      </c>
      <c r="E1639">
        <f t="shared" si="80"/>
        <v>1639</v>
      </c>
      <c r="F1639" s="3">
        <v>3950523</v>
      </c>
      <c r="G1639">
        <f t="shared" si="79"/>
        <v>-1.5128114471312017</v>
      </c>
    </row>
    <row r="1640" spans="1:7">
      <c r="A1640" s="3">
        <v>172000</v>
      </c>
      <c r="D1640">
        <f t="shared" si="78"/>
        <v>1.1992335915928816</v>
      </c>
      <c r="E1640">
        <f t="shared" si="80"/>
        <v>1640</v>
      </c>
      <c r="F1640" s="3">
        <v>3956061</v>
      </c>
      <c r="G1640">
        <f t="shared" si="79"/>
        <v>-1.5126390617554579</v>
      </c>
    </row>
    <row r="1641" spans="1:7">
      <c r="A1641" s="3">
        <v>202500</v>
      </c>
      <c r="D1641">
        <f t="shared" si="78"/>
        <v>1.2020147893059363</v>
      </c>
      <c r="E1641">
        <f t="shared" si="80"/>
        <v>1641</v>
      </c>
      <c r="F1641" s="3">
        <v>3998633</v>
      </c>
      <c r="G1641">
        <f t="shared" si="79"/>
        <v>-1.5046470594830001</v>
      </c>
    </row>
    <row r="1642" spans="1:7">
      <c r="A1642" s="3">
        <v>139950</v>
      </c>
      <c r="D1642">
        <f t="shared" si="78"/>
        <v>1.2048053158899859</v>
      </c>
      <c r="E1642">
        <f t="shared" si="80"/>
        <v>1642</v>
      </c>
      <c r="F1642" s="3">
        <v>3999127</v>
      </c>
      <c r="G1642">
        <f t="shared" si="79"/>
        <v>-1.5052482035416737</v>
      </c>
    </row>
    <row r="1643" spans="1:7">
      <c r="A1643" s="3">
        <v>2250000</v>
      </c>
      <c r="D1643">
        <f t="shared" si="78"/>
        <v>1.2076052560155559</v>
      </c>
      <c r="E1643">
        <f t="shared" si="80"/>
        <v>1643</v>
      </c>
      <c r="F1643" s="3">
        <v>4000000</v>
      </c>
      <c r="G1643">
        <f t="shared" si="79"/>
        <v>-1.5059717078880051</v>
      </c>
    </row>
    <row r="1644" spans="1:7">
      <c r="A1644" s="3">
        <v>2950500</v>
      </c>
      <c r="D1644">
        <f t="shared" si="78"/>
        <v>1.2104146955086663</v>
      </c>
      <c r="E1644">
        <f t="shared" si="80"/>
        <v>1644</v>
      </c>
      <c r="F1644" s="3">
        <v>4000000</v>
      </c>
      <c r="G1644">
        <f t="shared" si="79"/>
        <v>-1.5066364713459923</v>
      </c>
    </row>
    <row r="1645" spans="1:7">
      <c r="A1645" s="3">
        <v>1800000</v>
      </c>
      <c r="D1645">
        <f t="shared" si="78"/>
        <v>1.2132337213723063</v>
      </c>
      <c r="E1645">
        <f t="shared" si="80"/>
        <v>1645</v>
      </c>
      <c r="F1645" s="3">
        <v>4000000</v>
      </c>
      <c r="G1645">
        <f t="shared" si="79"/>
        <v>-1.5074901377659438</v>
      </c>
    </row>
    <row r="1646" spans="1:7">
      <c r="A1646" s="3">
        <v>6300000</v>
      </c>
      <c r="D1646">
        <f t="shared" si="78"/>
        <v>1.2160624218083951</v>
      </c>
      <c r="E1646">
        <f t="shared" si="80"/>
        <v>1646</v>
      </c>
      <c r="F1646" s="3">
        <v>4000000</v>
      </c>
      <c r="G1646">
        <f t="shared" si="79"/>
        <v>-1.5079652506047825</v>
      </c>
    </row>
    <row r="1647" spans="1:7">
      <c r="A1647" s="3">
        <v>1194000</v>
      </c>
      <c r="D1647">
        <f t="shared" si="78"/>
        <v>1.2189008862402799</v>
      </c>
      <c r="E1647">
        <f t="shared" si="80"/>
        <v>1647</v>
      </c>
      <c r="F1647" s="3">
        <v>4000000</v>
      </c>
      <c r="G1647">
        <f t="shared" si="79"/>
        <v>-1.5085872052599398</v>
      </c>
    </row>
    <row r="1648" spans="1:7">
      <c r="A1648" s="3">
        <v>5499727</v>
      </c>
      <c r="D1648">
        <f t="shared" si="78"/>
        <v>1.2217492053357557</v>
      </c>
      <c r="E1648">
        <f t="shared" si="80"/>
        <v>1648</v>
      </c>
      <c r="F1648" s="3">
        <v>4000000</v>
      </c>
      <c r="G1648">
        <f t="shared" si="79"/>
        <v>-1.5094020212497425</v>
      </c>
    </row>
    <row r="1649" spans="1:7">
      <c r="A1649" s="3">
        <v>635003</v>
      </c>
      <c r="D1649">
        <f t="shared" si="78"/>
        <v>1.2246074710306369</v>
      </c>
      <c r="E1649">
        <f t="shared" si="80"/>
        <v>1649</v>
      </c>
      <c r="F1649" s="3">
        <v>4000000</v>
      </c>
      <c r="G1649">
        <f t="shared" si="79"/>
        <v>-1.510061791867459</v>
      </c>
    </row>
    <row r="1650" spans="1:7">
      <c r="A1650" s="3">
        <v>35000</v>
      </c>
      <c r="D1650">
        <f t="shared" si="78"/>
        <v>1.227475776552895</v>
      </c>
      <c r="E1650">
        <f t="shared" si="80"/>
        <v>1650</v>
      </c>
      <c r="F1650" s="3">
        <v>4000000</v>
      </c>
      <c r="G1650">
        <f t="shared" si="79"/>
        <v>-1.5106890942602422</v>
      </c>
    </row>
    <row r="1651" spans="1:7">
      <c r="A1651" s="3">
        <v>500000</v>
      </c>
      <c r="D1651">
        <f t="shared" si="78"/>
        <v>1.230354216447374</v>
      </c>
      <c r="E1651">
        <f t="shared" si="80"/>
        <v>1651</v>
      </c>
      <c r="F1651" s="3">
        <v>4000000</v>
      </c>
      <c r="G1651">
        <f t="shared" si="79"/>
        <v>-1.5114197594710117</v>
      </c>
    </row>
    <row r="1652" spans="1:7">
      <c r="A1652" s="3">
        <v>7030400</v>
      </c>
      <c r="D1652">
        <f t="shared" si="78"/>
        <v>1.2332428866011087</v>
      </c>
      <c r="E1652">
        <f t="shared" si="80"/>
        <v>1652</v>
      </c>
      <c r="F1652" s="3">
        <v>4001263</v>
      </c>
      <c r="G1652">
        <f t="shared" si="79"/>
        <v>-1.5119976184805446</v>
      </c>
    </row>
    <row r="1653" spans="1:7">
      <c r="A1653" s="3">
        <v>2217000</v>
      </c>
      <c r="D1653">
        <f t="shared" si="78"/>
        <v>1.2361418842692513</v>
      </c>
      <c r="E1653">
        <f t="shared" si="80"/>
        <v>1653</v>
      </c>
      <c r="F1653" s="3">
        <v>4001999</v>
      </c>
      <c r="G1653">
        <f t="shared" si="79"/>
        <v>-1.5126402681254958</v>
      </c>
    </row>
    <row r="1654" spans="1:7">
      <c r="A1654" s="3">
        <v>8959808</v>
      </c>
      <c r="D1654">
        <f t="shared" si="78"/>
        <v>1.2390513081016388</v>
      </c>
      <c r="E1654">
        <f t="shared" si="80"/>
        <v>1654</v>
      </c>
      <c r="F1654" s="3">
        <v>4021725</v>
      </c>
      <c r="G1654">
        <f t="shared" si="79"/>
        <v>-1.5097177488336595</v>
      </c>
    </row>
    <row r="1655" spans="1:7">
      <c r="A1655" s="3">
        <v>1116000</v>
      </c>
      <c r="D1655">
        <f t="shared" si="78"/>
        <v>1.241971258170006</v>
      </c>
      <c r="E1655">
        <f t="shared" si="80"/>
        <v>1655</v>
      </c>
      <c r="F1655" s="3">
        <v>4030207</v>
      </c>
      <c r="G1655">
        <f t="shared" si="79"/>
        <v>-1.5089841504466122</v>
      </c>
    </row>
    <row r="1656" spans="1:7">
      <c r="A1656" s="3">
        <v>884417</v>
      </c>
      <c r="D1656">
        <f t="shared" si="78"/>
        <v>1.244901835995877</v>
      </c>
      <c r="E1656">
        <f t="shared" si="80"/>
        <v>1656</v>
      </c>
      <c r="F1656" s="3">
        <v>4042920</v>
      </c>
      <c r="G1656">
        <f t="shared" si="79"/>
        <v>-1.5074318742929731</v>
      </c>
    </row>
    <row r="1657" spans="1:7">
      <c r="A1657" s="3">
        <v>558000</v>
      </c>
      <c r="D1657">
        <f t="shared" si="78"/>
        <v>1.2478431445791447</v>
      </c>
      <c r="E1657">
        <f t="shared" si="80"/>
        <v>1657</v>
      </c>
      <c r="F1657" s="3">
        <v>4079157</v>
      </c>
      <c r="G1657">
        <f t="shared" si="79"/>
        <v>-1.5013480190553596</v>
      </c>
    </row>
    <row r="1658" spans="1:7">
      <c r="A1658" s="3">
        <v>4326400</v>
      </c>
      <c r="D1658">
        <f t="shared" si="78"/>
        <v>1.250795288427357</v>
      </c>
      <c r="E1658">
        <f t="shared" si="80"/>
        <v>1658</v>
      </c>
      <c r="F1658" s="3">
        <v>4079361</v>
      </c>
      <c r="G1658">
        <f t="shared" si="79"/>
        <v>-1.5020247602888805</v>
      </c>
    </row>
    <row r="1659" spans="1:7">
      <c r="A1659" s="3">
        <v>15860000</v>
      </c>
      <c r="D1659">
        <f t="shared" si="78"/>
        <v>1.2537583735857512</v>
      </c>
      <c r="E1659">
        <f t="shared" si="80"/>
        <v>1659</v>
      </c>
      <c r="F1659" s="3">
        <v>4110000</v>
      </c>
      <c r="G1659">
        <f t="shared" si="79"/>
        <v>-1.4964455600140962</v>
      </c>
    </row>
    <row r="1660" spans="1:7">
      <c r="A1660" s="3">
        <v>4500000</v>
      </c>
      <c r="D1660">
        <f t="shared" si="78"/>
        <v>1.2567325076680291</v>
      </c>
      <c r="E1660">
        <f t="shared" si="80"/>
        <v>1660</v>
      </c>
      <c r="F1660" s="3">
        <v>4114700</v>
      </c>
      <c r="G1660">
        <f t="shared" si="79"/>
        <v>-1.4959733139334392</v>
      </c>
    </row>
    <row r="1661" spans="1:7">
      <c r="A1661" s="3">
        <v>25464998</v>
      </c>
      <c r="D1661">
        <f t="shared" si="78"/>
        <v>1.2597177998879281</v>
      </c>
      <c r="E1661">
        <f t="shared" si="80"/>
        <v>1661</v>
      </c>
      <c r="F1661" s="3">
        <v>4200000</v>
      </c>
      <c r="G1661">
        <f t="shared" si="79"/>
        <v>-1.4806351424241697</v>
      </c>
    </row>
    <row r="1662" spans="1:7">
      <c r="A1662" s="3">
        <v>2750000</v>
      </c>
      <c r="D1662">
        <f t="shared" si="78"/>
        <v>1.2627143610915745</v>
      </c>
      <c r="E1662">
        <f t="shared" si="80"/>
        <v>1662</v>
      </c>
      <c r="F1662" s="3">
        <v>4200000</v>
      </c>
      <c r="G1662">
        <f t="shared" si="79"/>
        <v>-1.4814711298496053</v>
      </c>
    </row>
    <row r="1663" spans="1:7">
      <c r="A1663" s="3">
        <v>45012830</v>
      </c>
      <c r="D1663">
        <f t="shared" si="78"/>
        <v>1.2657223037906875</v>
      </c>
      <c r="E1663">
        <f t="shared" si="80"/>
        <v>1663</v>
      </c>
      <c r="F1663" s="3">
        <v>4290220</v>
      </c>
      <c r="G1663">
        <f t="shared" si="79"/>
        <v>-1.465138478822545</v>
      </c>
    </row>
    <row r="1664" spans="1:7">
      <c r="A1664" s="3">
        <v>22263</v>
      </c>
      <c r="D1664">
        <f t="shared" si="78"/>
        <v>1.2687417421966218</v>
      </c>
      <c r="E1664">
        <f t="shared" si="80"/>
        <v>1664</v>
      </c>
      <c r="F1664" s="3">
        <v>4326400</v>
      </c>
      <c r="G1664">
        <f t="shared" si="79"/>
        <v>-1.4593052598247778</v>
      </c>
    </row>
    <row r="1665" spans="1:7">
      <c r="A1665" s="3">
        <v>100000</v>
      </c>
      <c r="D1665">
        <f t="shared" ref="D1665:D1728" si="81">NORMSINV((E1665-0.5)/C$12)</f>
        <v>1.2717727922552919</v>
      </c>
      <c r="E1665">
        <f t="shared" si="80"/>
        <v>1665</v>
      </c>
      <c r="F1665" s="3">
        <v>4336500</v>
      </c>
      <c r="G1665">
        <f t="shared" ref="G1665:G1728" si="82">IF(ISERROR((2*E1665 -1)/C$12*(LN(NORMDIST(F1665,C$6,C$8,TRUE))+LN(1-NORMDIST(INDEX(F:F,C$12-E1665+1,,1),C$6,C$8,TRUE)))),"",(2*E1665 -1)/C$12*(LN(NORMDIST(F1665,C$6,C$8,TRUE))+LN(1-NORMDIST(INDEX(F:F,C$12-E1665+1,,1),C$6,C$8,TRUE))))</f>
        <v>-1.4581212759333699</v>
      </c>
    </row>
    <row r="1666" spans="1:7">
      <c r="A1666" s="3">
        <v>227352</v>
      </c>
      <c r="D1666">
        <f t="shared" si="81"/>
        <v>1.274815571683015</v>
      </c>
      <c r="E1666">
        <f t="shared" ref="E1666:E1729" si="83">E1665+1</f>
        <v>1666</v>
      </c>
      <c r="F1666" s="3">
        <v>4342988</v>
      </c>
      <c r="G1666">
        <f t="shared" si="82"/>
        <v>-1.4577775460321902</v>
      </c>
    </row>
    <row r="1667" spans="1:7">
      <c r="A1667" s="3">
        <v>314996</v>
      </c>
      <c r="D1667">
        <f t="shared" si="81"/>
        <v>1.2778702000032738</v>
      </c>
      <c r="E1667">
        <f t="shared" si="83"/>
        <v>1667</v>
      </c>
      <c r="F1667" s="3">
        <v>4353830</v>
      </c>
      <c r="G1667">
        <f t="shared" si="82"/>
        <v>-1.456583784679168</v>
      </c>
    </row>
    <row r="1668" spans="1:7">
      <c r="A1668" s="3">
        <v>100000</v>
      </c>
      <c r="D1668">
        <f t="shared" si="81"/>
        <v>1.2809367985844673</v>
      </c>
      <c r="E1668">
        <f t="shared" si="83"/>
        <v>1668</v>
      </c>
      <c r="F1668" s="3">
        <v>4371831</v>
      </c>
      <c r="G1668">
        <f t="shared" si="82"/>
        <v>-1.4541670808465876</v>
      </c>
    </row>
    <row r="1669" spans="1:7">
      <c r="A1669" s="3">
        <v>560000</v>
      </c>
      <c r="D1669">
        <f t="shared" si="81"/>
        <v>1.2840154906786314</v>
      </c>
      <c r="E1669">
        <f t="shared" si="83"/>
        <v>1669</v>
      </c>
      <c r="F1669" s="3">
        <v>4400000</v>
      </c>
      <c r="G1669">
        <f t="shared" si="82"/>
        <v>-1.449910865192064</v>
      </c>
    </row>
    <row r="1670" spans="1:7">
      <c r="A1670" s="3">
        <v>500000</v>
      </c>
      <c r="D1670">
        <f t="shared" si="81"/>
        <v>1.2871064014612126</v>
      </c>
      <c r="E1670">
        <f t="shared" si="83"/>
        <v>1670</v>
      </c>
      <c r="F1670" s="3">
        <v>4425000</v>
      </c>
      <c r="G1670">
        <f t="shared" si="82"/>
        <v>-1.4462506150068555</v>
      </c>
    </row>
    <row r="1671" spans="1:7">
      <c r="A1671" s="3">
        <v>421752</v>
      </c>
      <c r="D1671">
        <f t="shared" si="81"/>
        <v>1.2902096580718918</v>
      </c>
      <c r="E1671">
        <f t="shared" si="83"/>
        <v>1671</v>
      </c>
      <c r="F1671" s="3">
        <v>4430000</v>
      </c>
      <c r="G1671">
        <f t="shared" si="82"/>
        <v>-1.446213300614974</v>
      </c>
    </row>
    <row r="1672" spans="1:7">
      <c r="A1672" s="3">
        <v>999406</v>
      </c>
      <c r="D1672">
        <f t="shared" si="81"/>
        <v>1.2933253896565053</v>
      </c>
      <c r="E1672">
        <f t="shared" si="83"/>
        <v>1672</v>
      </c>
      <c r="F1672" s="3">
        <v>4463541</v>
      </c>
      <c r="G1672">
        <f t="shared" si="82"/>
        <v>-1.4410380102041145</v>
      </c>
    </row>
    <row r="1673" spans="1:7">
      <c r="A1673" s="3">
        <v>110000</v>
      </c>
      <c r="D1673">
        <f t="shared" si="81"/>
        <v>1.2964537274101027</v>
      </c>
      <c r="E1673">
        <f t="shared" si="83"/>
        <v>1673</v>
      </c>
      <c r="F1673" s="3">
        <v>4475911</v>
      </c>
      <c r="G1673">
        <f t="shared" si="82"/>
        <v>-1.4396814196051453</v>
      </c>
    </row>
    <row r="1674" spans="1:7">
      <c r="A1674" s="3">
        <v>3002252</v>
      </c>
      <c r="D1674">
        <f t="shared" si="81"/>
        <v>1.2995948046211663</v>
      </c>
      <c r="E1674">
        <f t="shared" si="83"/>
        <v>1674</v>
      </c>
      <c r="F1674" s="3">
        <v>4476761</v>
      </c>
      <c r="G1674">
        <f t="shared" si="82"/>
        <v>-1.4403898752553452</v>
      </c>
    </row>
    <row r="1675" spans="1:7">
      <c r="A1675" s="3">
        <v>1925000</v>
      </c>
      <c r="D1675">
        <f t="shared" si="81"/>
        <v>1.302748756717045</v>
      </c>
      <c r="E1675">
        <f t="shared" si="83"/>
        <v>1675</v>
      </c>
      <c r="F1675" s="3">
        <v>4500000</v>
      </c>
      <c r="G1675">
        <f t="shared" si="82"/>
        <v>-1.4370934991378477</v>
      </c>
    </row>
    <row r="1676" spans="1:7">
      <c r="A1676" s="3">
        <v>673378</v>
      </c>
      <c r="D1676">
        <f t="shared" si="81"/>
        <v>1.305915721310636</v>
      </c>
      <c r="E1676">
        <f t="shared" si="83"/>
        <v>1676</v>
      </c>
      <c r="F1676" s="3">
        <v>4500000</v>
      </c>
      <c r="G1676">
        <f t="shared" si="82"/>
        <v>-1.4379517215917967</v>
      </c>
    </row>
    <row r="1677" spans="1:7">
      <c r="A1677" s="3">
        <v>1903089</v>
      </c>
      <c r="D1677">
        <f t="shared" si="81"/>
        <v>1.3090958382483444</v>
      </c>
      <c r="E1677">
        <f t="shared" si="83"/>
        <v>1677</v>
      </c>
      <c r="F1677" s="3">
        <v>4500000</v>
      </c>
      <c r="G1677">
        <f t="shared" si="82"/>
        <v>-1.438809944045746</v>
      </c>
    </row>
    <row r="1678" spans="1:7">
      <c r="A1678" s="3">
        <v>3250000</v>
      </c>
      <c r="D1678">
        <f t="shared" si="81"/>
        <v>1.3122892496593919</v>
      </c>
      <c r="E1678">
        <f t="shared" si="83"/>
        <v>1678</v>
      </c>
      <c r="F1678" s="3">
        <v>4511611</v>
      </c>
      <c r="G1678">
        <f t="shared" si="82"/>
        <v>-1.4375949424277417</v>
      </c>
    </row>
    <row r="1679" spans="1:7">
      <c r="A1679" s="3">
        <v>2499210</v>
      </c>
      <c r="D1679">
        <f t="shared" si="81"/>
        <v>1.3154961000064933</v>
      </c>
      <c r="E1679">
        <f t="shared" si="83"/>
        <v>1679</v>
      </c>
      <c r="F1679" s="3">
        <v>4560000</v>
      </c>
      <c r="G1679">
        <f t="shared" si="82"/>
        <v>-1.4298603919417938</v>
      </c>
    </row>
    <row r="1680" spans="1:7">
      <c r="A1680" s="3">
        <v>20000</v>
      </c>
      <c r="D1680">
        <f t="shared" si="81"/>
        <v>1.3187165361379496</v>
      </c>
      <c r="E1680">
        <f t="shared" si="83"/>
        <v>1680</v>
      </c>
      <c r="F1680" s="3">
        <v>4665344</v>
      </c>
      <c r="G1680">
        <f t="shared" si="82"/>
        <v>-1.4122955945316968</v>
      </c>
    </row>
    <row r="1681" spans="1:7">
      <c r="A1681" s="3">
        <v>1172327</v>
      </c>
      <c r="D1681">
        <f t="shared" si="81"/>
        <v>1.3219507073412307</v>
      </c>
      <c r="E1681">
        <f t="shared" si="83"/>
        <v>1681</v>
      </c>
      <c r="F1681" s="3">
        <v>4800000</v>
      </c>
      <c r="G1681">
        <f t="shared" si="82"/>
        <v>-1.3901708919729048</v>
      </c>
    </row>
    <row r="1682" spans="1:7">
      <c r="A1682" s="3">
        <v>1277648</v>
      </c>
      <c r="D1682">
        <f t="shared" si="81"/>
        <v>1.3251987653980704</v>
      </c>
      <c r="E1682">
        <f t="shared" si="83"/>
        <v>1682</v>
      </c>
      <c r="F1682" s="3">
        <v>4808246</v>
      </c>
      <c r="G1682">
        <f t="shared" si="82"/>
        <v>-1.3896122404321165</v>
      </c>
    </row>
    <row r="1683" spans="1:7">
      <c r="A1683" s="3">
        <v>75000</v>
      </c>
      <c r="D1683">
        <f t="shared" si="81"/>
        <v>1.3284608646411353</v>
      </c>
      <c r="E1683">
        <f t="shared" si="83"/>
        <v>1683</v>
      </c>
      <c r="F1683" s="3">
        <v>4837214</v>
      </c>
      <c r="G1683">
        <f t="shared" si="82"/>
        <v>-1.3855865399642247</v>
      </c>
    </row>
    <row r="1684" spans="1:7">
      <c r="A1684" s="3">
        <v>1466983</v>
      </c>
      <c r="D1684">
        <f t="shared" si="81"/>
        <v>1.3317371620123184</v>
      </c>
      <c r="E1684">
        <f t="shared" si="83"/>
        <v>1684</v>
      </c>
      <c r="F1684" s="3">
        <v>4850460</v>
      </c>
      <c r="G1684">
        <f t="shared" si="82"/>
        <v>-1.3842000927155991</v>
      </c>
    </row>
    <row r="1685" spans="1:7">
      <c r="A1685" s="3">
        <v>2192636</v>
      </c>
      <c r="D1685">
        <f t="shared" si="81"/>
        <v>1.3350278171227417</v>
      </c>
      <c r="E1685">
        <f t="shared" si="83"/>
        <v>1685</v>
      </c>
      <c r="F1685" s="3">
        <v>4873500</v>
      </c>
      <c r="G1685">
        <f t="shared" si="82"/>
        <v>-1.3811909841516461</v>
      </c>
    </row>
    <row r="1686" spans="1:7">
      <c r="A1686" s="3">
        <v>450000</v>
      </c>
      <c r="D1686">
        <f t="shared" si="81"/>
        <v>1.3383329923144811</v>
      </c>
      <c r="E1686">
        <f t="shared" si="83"/>
        <v>1686</v>
      </c>
      <c r="F1686" s="3">
        <v>4934800</v>
      </c>
      <c r="G1686">
        <f t="shared" si="82"/>
        <v>-1.3719035998899545</v>
      </c>
    </row>
    <row r="1687" spans="1:7">
      <c r="A1687" s="3">
        <v>965738</v>
      </c>
      <c r="D1687">
        <f t="shared" si="81"/>
        <v>1.3416528527241027</v>
      </c>
      <c r="E1687">
        <f t="shared" si="83"/>
        <v>1687</v>
      </c>
      <c r="F1687" s="3">
        <v>4974112</v>
      </c>
      <c r="G1687">
        <f t="shared" si="82"/>
        <v>-1.3663021388367524</v>
      </c>
    </row>
    <row r="1688" spans="1:7">
      <c r="A1688" s="3">
        <v>3700737</v>
      </c>
      <c r="D1688">
        <f t="shared" si="81"/>
        <v>1.3449875663480801</v>
      </c>
      <c r="E1688">
        <f t="shared" si="83"/>
        <v>1688</v>
      </c>
      <c r="F1688" s="3">
        <v>4989262</v>
      </c>
      <c r="G1688">
        <f t="shared" si="82"/>
        <v>-1.3646530646338064</v>
      </c>
    </row>
    <row r="1689" spans="1:7">
      <c r="A1689" s="3">
        <v>2773069</v>
      </c>
      <c r="D1689">
        <f t="shared" si="81"/>
        <v>1.3483373041101505</v>
      </c>
      <c r="E1689">
        <f t="shared" si="83"/>
        <v>1689</v>
      </c>
      <c r="F1689" s="3">
        <v>4992043</v>
      </c>
      <c r="G1689">
        <f t="shared" si="82"/>
        <v>-1.3650109377625526</v>
      </c>
    </row>
    <row r="1690" spans="1:7">
      <c r="A1690" s="3">
        <v>4001999</v>
      </c>
      <c r="D1690">
        <f t="shared" si="81"/>
        <v>1.3517022399306602</v>
      </c>
      <c r="E1690">
        <f t="shared" si="83"/>
        <v>1690</v>
      </c>
      <c r="F1690" s="3">
        <v>4998000</v>
      </c>
      <c r="G1690">
        <f t="shared" si="82"/>
        <v>-1.3648540507450606</v>
      </c>
    </row>
    <row r="1691" spans="1:7">
      <c r="A1691" s="3">
        <v>150003</v>
      </c>
      <c r="D1691">
        <f t="shared" si="81"/>
        <v>1.3550825507980129</v>
      </c>
      <c r="E1691">
        <f t="shared" si="83"/>
        <v>1691</v>
      </c>
      <c r="F1691" s="3">
        <v>4999767</v>
      </c>
      <c r="G1691">
        <f t="shared" si="82"/>
        <v>-1.3653756335591054</v>
      </c>
    </row>
    <row r="1692" spans="1:7">
      <c r="A1692" s="3">
        <v>1486321</v>
      </c>
      <c r="D1692">
        <f t="shared" si="81"/>
        <v>1.3584784168422546</v>
      </c>
      <c r="E1692">
        <f t="shared" si="83"/>
        <v>1692</v>
      </c>
      <c r="F1692" s="3">
        <v>5000000</v>
      </c>
      <c r="G1692">
        <f t="shared" si="82"/>
        <v>-1.3661455480140989</v>
      </c>
    </row>
    <row r="1693" spans="1:7">
      <c r="A1693" s="3">
        <v>1800925</v>
      </c>
      <c r="D1693">
        <f t="shared" si="81"/>
        <v>1.3618900214109151</v>
      </c>
      <c r="E1693">
        <f t="shared" si="83"/>
        <v>1693</v>
      </c>
      <c r="F1693" s="3">
        <v>5000000</v>
      </c>
      <c r="G1693">
        <f t="shared" si="82"/>
        <v>-1.3669532013088161</v>
      </c>
    </row>
    <row r="1694" spans="1:7">
      <c r="A1694" s="3">
        <v>647000</v>
      </c>
      <c r="D1694">
        <f t="shared" si="81"/>
        <v>1.3653175511471511</v>
      </c>
      <c r="E1694">
        <f t="shared" si="83"/>
        <v>1694</v>
      </c>
      <c r="F1694" s="3">
        <v>5000000</v>
      </c>
      <c r="G1694">
        <f t="shared" si="82"/>
        <v>-1.3677608546035334</v>
      </c>
    </row>
    <row r="1695" spans="1:7">
      <c r="A1695" s="3">
        <v>1054143</v>
      </c>
      <c r="D1695">
        <f t="shared" si="81"/>
        <v>1.3687611960702939</v>
      </c>
      <c r="E1695">
        <f t="shared" si="83"/>
        <v>1695</v>
      </c>
      <c r="F1695" s="3">
        <v>5000000</v>
      </c>
      <c r="G1695">
        <f t="shared" si="82"/>
        <v>-1.3685685078982506</v>
      </c>
    </row>
    <row r="1696" spans="1:7">
      <c r="A1696" s="3">
        <v>514872</v>
      </c>
      <c r="D1696">
        <f t="shared" si="81"/>
        <v>1.3722211496588936</v>
      </c>
      <c r="E1696">
        <f t="shared" si="83"/>
        <v>1696</v>
      </c>
      <c r="F1696" s="3">
        <v>5000000</v>
      </c>
      <c r="G1696">
        <f t="shared" si="82"/>
        <v>-1.3693761611929678</v>
      </c>
    </row>
    <row r="1697" spans="1:7">
      <c r="A1697" s="3">
        <v>1748337</v>
      </c>
      <c r="D1697">
        <f t="shared" si="81"/>
        <v>1.3756976089363495</v>
      </c>
      <c r="E1697">
        <f t="shared" si="83"/>
        <v>1697</v>
      </c>
      <c r="F1697" s="3">
        <v>5082777</v>
      </c>
      <c r="G1697">
        <f t="shared" si="82"/>
        <v>-1.3568503243076326</v>
      </c>
    </row>
    <row r="1698" spans="1:7">
      <c r="A1698" s="3">
        <v>3700000</v>
      </c>
      <c r="D1698">
        <f t="shared" si="81"/>
        <v>1.3791907745592311</v>
      </c>
      <c r="E1698">
        <f t="shared" si="83"/>
        <v>1698</v>
      </c>
      <c r="F1698" s="3">
        <v>5100000</v>
      </c>
      <c r="G1698">
        <f t="shared" si="82"/>
        <v>-1.3549045803675601</v>
      </c>
    </row>
    <row r="1699" spans="1:7">
      <c r="A1699" s="3">
        <v>564323</v>
      </c>
      <c r="D1699">
        <f t="shared" si="81"/>
        <v>1.3827008509083669</v>
      </c>
      <c r="E1699">
        <f t="shared" si="83"/>
        <v>1699</v>
      </c>
      <c r="F1699" s="3">
        <v>5100000</v>
      </c>
      <c r="G1699">
        <f t="shared" si="82"/>
        <v>-1.3557018915470893</v>
      </c>
    </row>
    <row r="1700" spans="1:7">
      <c r="A1700" s="3">
        <v>1130000</v>
      </c>
      <c r="D1700">
        <f t="shared" si="81"/>
        <v>1.3862280461828544</v>
      </c>
      <c r="E1700">
        <f t="shared" si="83"/>
        <v>1700</v>
      </c>
      <c r="F1700" s="3">
        <v>5115250</v>
      </c>
      <c r="G1700">
        <f t="shared" si="82"/>
        <v>-1.3540647009120206</v>
      </c>
    </row>
    <row r="1701" spans="1:7">
      <c r="A1701" s="3">
        <v>500000</v>
      </c>
      <c r="D1701">
        <f t="shared" si="81"/>
        <v>1.3897725724970325</v>
      </c>
      <c r="E1701">
        <f t="shared" si="83"/>
        <v>1701</v>
      </c>
      <c r="F1701" s="3">
        <v>5150000</v>
      </c>
      <c r="G1701">
        <f t="shared" si="82"/>
        <v>-1.3493439489460592</v>
      </c>
    </row>
    <row r="1702" spans="1:7">
      <c r="A1702" s="3">
        <v>149644</v>
      </c>
      <c r="D1702">
        <f t="shared" si="81"/>
        <v>1.3933346459806357</v>
      </c>
      <c r="E1702">
        <f t="shared" si="83"/>
        <v>1702</v>
      </c>
      <c r="F1702" s="3">
        <v>5151110</v>
      </c>
      <c r="G1702">
        <f t="shared" si="82"/>
        <v>-1.3498902260935453</v>
      </c>
    </row>
    <row r="1703" spans="1:7">
      <c r="A1703" s="3">
        <v>1815810</v>
      </c>
      <c r="D1703">
        <f t="shared" si="81"/>
        <v>1.3969144868821157</v>
      </c>
      <c r="E1703">
        <f t="shared" si="83"/>
        <v>1703</v>
      </c>
      <c r="F1703" s="3">
        <v>5151834</v>
      </c>
      <c r="G1703">
        <f t="shared" si="82"/>
        <v>-1.3505626296601194</v>
      </c>
    </row>
    <row r="1704" spans="1:7">
      <c r="A1704" s="3">
        <v>2968172</v>
      </c>
      <c r="D1704">
        <f t="shared" si="81"/>
        <v>1.4005123196754132</v>
      </c>
      <c r="E1704">
        <f t="shared" si="83"/>
        <v>1704</v>
      </c>
      <c r="F1704" s="3">
        <v>5189705</v>
      </c>
      <c r="G1704">
        <f t="shared" si="82"/>
        <v>-1.3452742189767999</v>
      </c>
    </row>
    <row r="1705" spans="1:7">
      <c r="A1705" s="3">
        <v>410929</v>
      </c>
      <c r="D1705">
        <f t="shared" si="81"/>
        <v>1.4041283731701573</v>
      </c>
      <c r="E1705">
        <f t="shared" si="83"/>
        <v>1705</v>
      </c>
      <c r="F1705" s="3">
        <v>5197878</v>
      </c>
      <c r="G1705">
        <f t="shared" si="82"/>
        <v>-1.3446855949555516</v>
      </c>
    </row>
    <row r="1706" spans="1:7">
      <c r="A1706" s="3">
        <v>299384</v>
      </c>
      <c r="D1706">
        <f t="shared" si="81"/>
        <v>1.407762880625572</v>
      </c>
      <c r="E1706">
        <f t="shared" si="83"/>
        <v>1706</v>
      </c>
      <c r="F1706" s="3">
        <v>5218424</v>
      </c>
      <c r="G1706">
        <f t="shared" si="82"/>
        <v>-1.3421490014420745</v>
      </c>
    </row>
    <row r="1707" spans="1:7">
      <c r="A1707" s="3">
        <v>250000</v>
      </c>
      <c r="D1707">
        <f t="shared" si="81"/>
        <v>1.411416079868123</v>
      </c>
      <c r="E1707">
        <f t="shared" si="83"/>
        <v>1707</v>
      </c>
      <c r="F1707" s="3">
        <v>5226127</v>
      </c>
      <c r="G1707">
        <f t="shared" si="82"/>
        <v>-1.3417167960373533</v>
      </c>
    </row>
    <row r="1708" spans="1:7">
      <c r="A1708" s="3">
        <v>250000</v>
      </c>
      <c r="D1708">
        <f t="shared" si="81"/>
        <v>1.4150882134131337</v>
      </c>
      <c r="E1708">
        <f t="shared" si="83"/>
        <v>1708</v>
      </c>
      <c r="F1708" s="3">
        <v>5283589</v>
      </c>
      <c r="G1708">
        <f t="shared" si="82"/>
        <v>-1.3330065305670016</v>
      </c>
    </row>
    <row r="1709" spans="1:7">
      <c r="A1709" s="3">
        <v>200000</v>
      </c>
      <c r="D1709">
        <f t="shared" si="81"/>
        <v>1.4187795285905105</v>
      </c>
      <c r="E1709">
        <f t="shared" si="83"/>
        <v>1709</v>
      </c>
      <c r="F1709" s="3">
        <v>5339692</v>
      </c>
      <c r="G1709">
        <f t="shared" si="82"/>
        <v>-1.3246729743864341</v>
      </c>
    </row>
    <row r="1710" spans="1:7">
      <c r="A1710" s="3">
        <v>1600000</v>
      </c>
      <c r="D1710">
        <f t="shared" si="81"/>
        <v>1.4224902776746906</v>
      </c>
      <c r="E1710">
        <f t="shared" si="83"/>
        <v>1710</v>
      </c>
      <c r="F1710" s="3">
        <v>5339692</v>
      </c>
      <c r="G1710">
        <f t="shared" si="82"/>
        <v>-1.3253800504609532</v>
      </c>
    </row>
    <row r="1711" spans="1:7">
      <c r="A1711" s="3">
        <v>5767457</v>
      </c>
      <c r="D1711">
        <f t="shared" si="81"/>
        <v>1.4262207180191093</v>
      </c>
      <c r="E1711">
        <f t="shared" si="83"/>
        <v>1711</v>
      </c>
      <c r="F1711" s="3">
        <v>5411496</v>
      </c>
      <c r="G1711">
        <f t="shared" si="82"/>
        <v>-1.3152898501794232</v>
      </c>
    </row>
    <row r="1712" spans="1:7">
      <c r="A1712" s="3">
        <v>500000</v>
      </c>
      <c r="D1712">
        <f t="shared" si="81"/>
        <v>1.4299711121952281</v>
      </c>
      <c r="E1712">
        <f t="shared" si="83"/>
        <v>1712</v>
      </c>
      <c r="F1712" s="3">
        <v>5420332</v>
      </c>
      <c r="G1712">
        <f t="shared" si="82"/>
        <v>-1.3143642035468397</v>
      </c>
    </row>
    <row r="1713" spans="1:7">
      <c r="A1713" s="3">
        <v>200000</v>
      </c>
      <c r="D1713">
        <f t="shared" si="81"/>
        <v>1.4337417281364293</v>
      </c>
      <c r="E1713">
        <f t="shared" si="83"/>
        <v>1713</v>
      </c>
      <c r="F1713" s="3">
        <v>5482457</v>
      </c>
      <c r="G1713">
        <f t="shared" si="82"/>
        <v>-1.3058758662600305</v>
      </c>
    </row>
    <row r="1714" spans="1:7">
      <c r="A1714" s="3">
        <v>752332</v>
      </c>
      <c r="D1714">
        <f t="shared" si="81"/>
        <v>1.4375328392869251</v>
      </c>
      <c r="E1714">
        <f t="shared" si="83"/>
        <v>1714</v>
      </c>
      <c r="F1714" s="3">
        <v>5483812</v>
      </c>
      <c r="G1714">
        <f t="shared" si="82"/>
        <v>-1.3064169521266424</v>
      </c>
    </row>
    <row r="1715" spans="1:7">
      <c r="A1715" s="3">
        <v>500000</v>
      </c>
      <c r="D1715">
        <f t="shared" si="81"/>
        <v>1.4413447247559064</v>
      </c>
      <c r="E1715">
        <f t="shared" si="83"/>
        <v>1715</v>
      </c>
      <c r="F1715" s="3">
        <v>5499727</v>
      </c>
      <c r="G1715">
        <f t="shared" si="82"/>
        <v>-1.3048372400217245</v>
      </c>
    </row>
    <row r="1716" spans="1:7">
      <c r="A1716" s="3">
        <v>1250000</v>
      </c>
      <c r="D1716">
        <f t="shared" si="81"/>
        <v>1.4451776694771661</v>
      </c>
      <c r="E1716">
        <f t="shared" si="83"/>
        <v>1716</v>
      </c>
      <c r="F1716" s="3">
        <v>5511184</v>
      </c>
      <c r="G1716">
        <f t="shared" si="82"/>
        <v>-1.3039165243797517</v>
      </c>
    </row>
    <row r="1717" spans="1:7">
      <c r="A1717" s="3">
        <v>750000</v>
      </c>
      <c r="D1717">
        <f t="shared" si="81"/>
        <v>1.4490319643743985</v>
      </c>
      <c r="E1717">
        <f t="shared" si="83"/>
        <v>1717</v>
      </c>
      <c r="F1717" s="3">
        <v>5542579</v>
      </c>
      <c r="G1717">
        <f t="shared" si="82"/>
        <v>-1.3000880550882381</v>
      </c>
    </row>
    <row r="1718" spans="1:7">
      <c r="A1718" s="3">
        <v>590525</v>
      </c>
      <c r="D1718">
        <f t="shared" si="81"/>
        <v>1.452907906532475</v>
      </c>
      <c r="E1718">
        <f t="shared" si="83"/>
        <v>1718</v>
      </c>
      <c r="F1718" s="3">
        <v>5549352</v>
      </c>
      <c r="G1718">
        <f t="shared" si="82"/>
        <v>-1.2998593131778173</v>
      </c>
    </row>
    <row r="1719" spans="1:7">
      <c r="A1719" s="3">
        <v>201700</v>
      </c>
      <c r="D1719">
        <f t="shared" si="81"/>
        <v>1.4568057993749024</v>
      </c>
      <c r="E1719">
        <f t="shared" si="83"/>
        <v>1719</v>
      </c>
      <c r="F1719" s="3">
        <v>5603000</v>
      </c>
      <c r="G1719">
        <f t="shared" si="82"/>
        <v>-1.2928328258041144</v>
      </c>
    </row>
    <row r="1720" spans="1:7">
      <c r="A1720" s="3">
        <v>200000</v>
      </c>
      <c r="D1720">
        <f t="shared" si="81"/>
        <v>1.4607259528477783</v>
      </c>
      <c r="E1720">
        <f t="shared" si="83"/>
        <v>1720</v>
      </c>
      <c r="F1720" s="3">
        <v>5620200</v>
      </c>
      <c r="G1720">
        <f t="shared" si="82"/>
        <v>-1.291050039933076</v>
      </c>
    </row>
    <row r="1721" spans="1:7">
      <c r="A1721" s="3">
        <v>600759</v>
      </c>
      <c r="D1721">
        <f t="shared" si="81"/>
        <v>1.4646686836104985</v>
      </c>
      <c r="E1721">
        <f t="shared" si="83"/>
        <v>1721</v>
      </c>
      <c r="F1721" s="3">
        <v>5664388</v>
      </c>
      <c r="G1721">
        <f t="shared" si="82"/>
        <v>-1.2854278776766921</v>
      </c>
    </row>
    <row r="1722" spans="1:7">
      <c r="A1722" s="3">
        <v>750000</v>
      </c>
      <c r="D1722">
        <f t="shared" si="81"/>
        <v>1.4686343152335448</v>
      </c>
      <c r="E1722">
        <f t="shared" si="83"/>
        <v>1722</v>
      </c>
      <c r="F1722" s="3">
        <v>5727043</v>
      </c>
      <c r="G1722">
        <f t="shared" si="82"/>
        <v>-1.2771550911751</v>
      </c>
    </row>
    <row r="1723" spans="1:7">
      <c r="A1723" s="3">
        <v>2101177</v>
      </c>
      <c r="D1723">
        <f t="shared" si="81"/>
        <v>1.472623178403651</v>
      </c>
      <c r="E1723">
        <f t="shared" si="83"/>
        <v>1723</v>
      </c>
      <c r="F1723" s="3">
        <v>5760000</v>
      </c>
      <c r="G1723">
        <f t="shared" si="82"/>
        <v>-1.2728890189154829</v>
      </c>
    </row>
    <row r="1724" spans="1:7">
      <c r="A1724" s="3">
        <v>106875</v>
      </c>
      <c r="D1724">
        <f t="shared" si="81"/>
        <v>1.4766356111366989</v>
      </c>
      <c r="E1724">
        <f t="shared" si="83"/>
        <v>1724</v>
      </c>
      <c r="F1724" s="3">
        <v>5767457</v>
      </c>
      <c r="G1724">
        <f t="shared" si="82"/>
        <v>-1.2725922983514237</v>
      </c>
    </row>
    <row r="1725" spans="1:7">
      <c r="A1725" s="3">
        <v>179015</v>
      </c>
      <c r="D1725">
        <f t="shared" si="81"/>
        <v>1.4806719589986848</v>
      </c>
      <c r="E1725">
        <f t="shared" si="83"/>
        <v>1725</v>
      </c>
      <c r="F1725" s="3">
        <v>5799040</v>
      </c>
      <c r="G1725">
        <f t="shared" si="82"/>
        <v>-1.2688473535048819</v>
      </c>
    </row>
    <row r="1726" spans="1:7">
      <c r="A1726" s="3">
        <v>1100000</v>
      </c>
      <c r="D1726">
        <f t="shared" si="81"/>
        <v>1.4847325753351293</v>
      </c>
      <c r="E1726">
        <f t="shared" si="83"/>
        <v>1726</v>
      </c>
      <c r="F1726" s="3">
        <v>5901503</v>
      </c>
      <c r="G1726">
        <f t="shared" si="82"/>
        <v>-1.2554005862679019</v>
      </c>
    </row>
    <row r="1727" spans="1:7">
      <c r="A1727" s="3">
        <v>500000</v>
      </c>
      <c r="D1727">
        <f t="shared" si="81"/>
        <v>1.4888178215093393</v>
      </c>
      <c r="E1727">
        <f t="shared" si="83"/>
        <v>1727</v>
      </c>
      <c r="F1727" s="3">
        <v>5907665</v>
      </c>
      <c r="G1727">
        <f t="shared" si="82"/>
        <v>-1.2552989472291267</v>
      </c>
    </row>
    <row r="1728" spans="1:7">
      <c r="A1728" s="3">
        <v>250000</v>
      </c>
      <c r="D1728">
        <f t="shared" si="81"/>
        <v>1.4929280671499043</v>
      </c>
      <c r="E1728">
        <f t="shared" si="83"/>
        <v>1728</v>
      </c>
      <c r="F1728" s="3">
        <v>5908302</v>
      </c>
      <c r="G1728">
        <f t="shared" si="82"/>
        <v>-1.2559403257636546</v>
      </c>
    </row>
    <row r="1729" spans="1:7">
      <c r="A1729" s="3">
        <v>300000</v>
      </c>
      <c r="D1729">
        <f t="shared" ref="D1729:D1792" si="84">NORMSINV((E1729-0.5)/C$12)</f>
        <v>1.4970636904079013</v>
      </c>
      <c r="E1729">
        <f t="shared" si="83"/>
        <v>1729</v>
      </c>
      <c r="F1729" s="3">
        <v>5914021</v>
      </c>
      <c r="G1729">
        <f t="shared" ref="G1729:G1792" si="85">IF(ISERROR((2*E1729 -1)/C$12*(LN(NORMDIST(F1729,C$6,C$8,TRUE))+LN(1-NORMDIST(INDEX(F:F,C$12-E1729+1,,1),C$6,C$8,TRUE)))),"",(2*E1729 -1)/C$12*(LN(NORMDIST(F1729,C$6,C$8,TRUE))+LN(1-NORMDIST(INDEX(F:F,C$12-E1729+1,,1),C$6,C$8,TRUE))))</f>
        <v>-1.2551771943117738</v>
      </c>
    </row>
    <row r="1730" spans="1:7">
      <c r="A1730" s="3">
        <v>3000000</v>
      </c>
      <c r="D1730">
        <f t="shared" si="84"/>
        <v>1.5012250782242322</v>
      </c>
      <c r="E1730">
        <f t="shared" ref="E1730:E1793" si="86">E1729+1</f>
        <v>1730</v>
      </c>
      <c r="F1730" s="3">
        <v>5992250</v>
      </c>
      <c r="G1730">
        <f t="shared" si="85"/>
        <v>-1.2453227599761576</v>
      </c>
    </row>
    <row r="1731" spans="1:7">
      <c r="A1731" s="3">
        <v>31715</v>
      </c>
      <c r="D1731">
        <f t="shared" si="84"/>
        <v>1.5054126266076095</v>
      </c>
      <c r="E1731">
        <f t="shared" si="86"/>
        <v>1731</v>
      </c>
      <c r="F1731" s="3">
        <v>6000000</v>
      </c>
      <c r="G1731">
        <f t="shared" si="85"/>
        <v>-1.2448554875435689</v>
      </c>
    </row>
    <row r="1732" spans="1:7">
      <c r="A1732" s="3">
        <v>250000</v>
      </c>
      <c r="D1732">
        <f t="shared" si="84"/>
        <v>1.5096267409236936</v>
      </c>
      <c r="E1732">
        <f t="shared" si="86"/>
        <v>1732</v>
      </c>
      <c r="F1732" s="3">
        <v>6000000</v>
      </c>
      <c r="G1732">
        <f t="shared" si="85"/>
        <v>-1.2455199255483278</v>
      </c>
    </row>
    <row r="1733" spans="1:7">
      <c r="A1733" s="3">
        <v>3527240</v>
      </c>
      <c r="D1733">
        <f t="shared" si="84"/>
        <v>1.5138678361959088</v>
      </c>
      <c r="E1733">
        <f t="shared" si="86"/>
        <v>1733</v>
      </c>
      <c r="F1733" s="3">
        <v>6000067</v>
      </c>
      <c r="G1733">
        <f t="shared" si="85"/>
        <v>-1.2462304128837836</v>
      </c>
    </row>
    <row r="1734" spans="1:7">
      <c r="A1734" s="3">
        <v>446564</v>
      </c>
      <c r="D1734">
        <f t="shared" si="84"/>
        <v>1.5181363374185506</v>
      </c>
      <c r="E1734">
        <f t="shared" si="86"/>
        <v>1734</v>
      </c>
      <c r="F1734" s="3">
        <v>6000576</v>
      </c>
      <c r="G1734">
        <f t="shared" si="85"/>
        <v>-1.2468825256942613</v>
      </c>
    </row>
    <row r="1735" spans="1:7">
      <c r="A1735" s="3">
        <v>675000</v>
      </c>
      <c r="D1735">
        <f t="shared" si="84"/>
        <v>1.522432679882751</v>
      </c>
      <c r="E1735">
        <f t="shared" si="86"/>
        <v>1735</v>
      </c>
      <c r="F1735" s="3">
        <v>6080340</v>
      </c>
      <c r="G1735">
        <f t="shared" si="85"/>
        <v>-1.2371645649687373</v>
      </c>
    </row>
    <row r="1736" spans="1:7">
      <c r="A1736" s="3">
        <v>148930</v>
      </c>
      <c r="D1736">
        <f t="shared" si="84"/>
        <v>1.5267573095159737</v>
      </c>
      <c r="E1736">
        <f t="shared" si="86"/>
        <v>1736</v>
      </c>
      <c r="F1736" s="3">
        <v>6094497</v>
      </c>
      <c r="G1736">
        <f t="shared" si="85"/>
        <v>-1.2360452852923842</v>
      </c>
    </row>
    <row r="1737" spans="1:7">
      <c r="A1737" s="3">
        <v>150000</v>
      </c>
      <c r="D1737">
        <f t="shared" si="84"/>
        <v>1.5311106832357086</v>
      </c>
      <c r="E1737">
        <f t="shared" si="86"/>
        <v>1737</v>
      </c>
      <c r="F1737" s="3">
        <v>6122614</v>
      </c>
      <c r="G1737">
        <f t="shared" si="85"/>
        <v>-1.2331344660635837</v>
      </c>
    </row>
    <row r="1738" spans="1:7">
      <c r="A1738" s="3">
        <v>2500000</v>
      </c>
      <c r="D1738">
        <f t="shared" si="84"/>
        <v>1.5354932693180914</v>
      </c>
      <c r="E1738">
        <f t="shared" si="86"/>
        <v>1738</v>
      </c>
      <c r="F1738" s="3">
        <v>6300000</v>
      </c>
      <c r="G1738">
        <f t="shared" si="85"/>
        <v>-1.2115408463092172</v>
      </c>
    </row>
    <row r="1739" spans="1:7">
      <c r="A1739" s="3">
        <v>20283334</v>
      </c>
      <c r="D1739">
        <f t="shared" si="84"/>
        <v>1.539905547782209</v>
      </c>
      <c r="E1739">
        <f t="shared" si="86"/>
        <v>1739</v>
      </c>
      <c r="F1739" s="3">
        <v>6336481</v>
      </c>
      <c r="G1739">
        <f t="shared" si="85"/>
        <v>-1.2077684395520167</v>
      </c>
    </row>
    <row r="1740" spans="1:7">
      <c r="A1740" s="3">
        <v>1501431</v>
      </c>
      <c r="D1740">
        <f t="shared" si="84"/>
        <v>1.5443480107909096</v>
      </c>
      <c r="E1740">
        <f t="shared" si="86"/>
        <v>1740</v>
      </c>
      <c r="F1740" s="3">
        <v>6500000</v>
      </c>
      <c r="G1740">
        <f t="shared" si="85"/>
        <v>-1.1889106129075389</v>
      </c>
    </row>
    <row r="1741" spans="1:7">
      <c r="A1741" s="3">
        <v>5992250</v>
      </c>
      <c r="D1741">
        <f t="shared" si="84"/>
        <v>1.5488211630689745</v>
      </c>
      <c r="E1741">
        <f t="shared" si="86"/>
        <v>1741</v>
      </c>
      <c r="F1741" s="3">
        <v>6550516</v>
      </c>
      <c r="G1741">
        <f t="shared" si="85"/>
        <v>-1.1837114391022785</v>
      </c>
    </row>
    <row r="1742" spans="1:7">
      <c r="A1742" s="3">
        <v>999566</v>
      </c>
      <c r="D1742">
        <f t="shared" si="84"/>
        <v>1.5533255223395599</v>
      </c>
      <c r="E1742">
        <f t="shared" si="86"/>
        <v>1742</v>
      </c>
      <c r="F1742" s="3">
        <v>6721800</v>
      </c>
      <c r="G1742">
        <f t="shared" si="85"/>
        <v>-1.164989406948052</v>
      </c>
    </row>
    <row r="1743" spans="1:7">
      <c r="A1743" s="3">
        <v>1557444</v>
      </c>
      <c r="D1743">
        <f t="shared" si="84"/>
        <v>1.5578616197798991</v>
      </c>
      <c r="E1743">
        <f t="shared" si="86"/>
        <v>1743</v>
      </c>
      <c r="F1743" s="3">
        <v>6750000</v>
      </c>
      <c r="G1743">
        <f t="shared" si="85"/>
        <v>-1.1620891837591729</v>
      </c>
    </row>
    <row r="1744" spans="1:7">
      <c r="A1744" s="3">
        <v>24000</v>
      </c>
      <c r="D1744">
        <f t="shared" si="84"/>
        <v>1.5624300004972682</v>
      </c>
      <c r="E1744">
        <f t="shared" si="86"/>
        <v>1744</v>
      </c>
      <c r="F1744" s="3">
        <v>6752627</v>
      </c>
      <c r="G1744">
        <f t="shared" si="85"/>
        <v>-1.1624547468329687</v>
      </c>
    </row>
    <row r="1745" spans="1:7">
      <c r="A1745" s="3">
        <v>221250</v>
      </c>
      <c r="D1745">
        <f t="shared" si="84"/>
        <v>1.5670312240263424</v>
      </c>
      <c r="E1745">
        <f t="shared" si="86"/>
        <v>1745</v>
      </c>
      <c r="F1745" s="3">
        <v>6861999</v>
      </c>
      <c r="G1745">
        <f t="shared" si="85"/>
        <v>-1.1512125744218937</v>
      </c>
    </row>
    <row r="1746" spans="1:7">
      <c r="A1746" s="3">
        <v>99997</v>
      </c>
      <c r="D1746">
        <f t="shared" si="84"/>
        <v>1.5716658648490875</v>
      </c>
      <c r="E1746">
        <f t="shared" si="86"/>
        <v>1746</v>
      </c>
      <c r="F1746" s="3">
        <v>6900000</v>
      </c>
      <c r="G1746">
        <f t="shared" si="85"/>
        <v>-1.1477735896539316</v>
      </c>
    </row>
    <row r="1747" spans="1:7">
      <c r="A1747" s="3">
        <v>1420000</v>
      </c>
      <c r="D1747">
        <f t="shared" si="84"/>
        <v>1.5763345129384454</v>
      </c>
      <c r="E1747">
        <f t="shared" si="86"/>
        <v>1747</v>
      </c>
      <c r="F1747" s="3">
        <v>6929430</v>
      </c>
      <c r="G1747">
        <f t="shared" si="85"/>
        <v>-1.1453155972121933</v>
      </c>
    </row>
    <row r="1748" spans="1:7">
      <c r="A1748" s="3">
        <v>700000</v>
      </c>
      <c r="D1748">
        <f t="shared" si="84"/>
        <v>1.5810377743271218</v>
      </c>
      <c r="E1748">
        <f t="shared" si="86"/>
        <v>1748</v>
      </c>
      <c r="F1748" s="3">
        <v>7000000</v>
      </c>
      <c r="G1748">
        <f t="shared" si="85"/>
        <v>-1.1384425484120559</v>
      </c>
    </row>
    <row r="1749" spans="1:7">
      <c r="A1749" s="3">
        <v>53763</v>
      </c>
      <c r="D1749">
        <f t="shared" si="84"/>
        <v>1.5857762717029051</v>
      </c>
      <c r="E1749">
        <f t="shared" si="86"/>
        <v>1749</v>
      </c>
      <c r="F1749" s="3">
        <v>7000000</v>
      </c>
      <c r="G1749">
        <f t="shared" si="85"/>
        <v>-1.1387118560748621</v>
      </c>
    </row>
    <row r="1750" spans="1:7">
      <c r="A1750" s="3">
        <v>8000</v>
      </c>
      <c r="D1750">
        <f t="shared" si="84"/>
        <v>1.5905506450320051</v>
      </c>
      <c r="E1750">
        <f t="shared" si="86"/>
        <v>1750</v>
      </c>
      <c r="F1750" s="3">
        <v>7000000</v>
      </c>
      <c r="G1750">
        <f t="shared" si="85"/>
        <v>-1.1393631067789369</v>
      </c>
    </row>
    <row r="1751" spans="1:7">
      <c r="A1751" s="3">
        <v>698587</v>
      </c>
      <c r="D1751">
        <f t="shared" si="84"/>
        <v>1.5953615522120206</v>
      </c>
      <c r="E1751">
        <f t="shared" si="86"/>
        <v>1751</v>
      </c>
      <c r="F1751" s="3">
        <v>7000000</v>
      </c>
      <c r="G1751">
        <f t="shared" si="85"/>
        <v>-1.1400143574830117</v>
      </c>
    </row>
    <row r="1752" spans="1:7">
      <c r="A1752" s="3">
        <v>200000</v>
      </c>
      <c r="D1752">
        <f t="shared" si="84"/>
        <v>1.6002096697562616</v>
      </c>
      <c r="E1752">
        <f t="shared" si="86"/>
        <v>1752</v>
      </c>
      <c r="F1752" s="3">
        <v>7000000</v>
      </c>
      <c r="G1752">
        <f t="shared" si="85"/>
        <v>-1.1406656081870865</v>
      </c>
    </row>
    <row r="1753" spans="1:7">
      <c r="A1753" s="3">
        <v>500000</v>
      </c>
      <c r="D1753">
        <f t="shared" si="84"/>
        <v>1.6050956935112306</v>
      </c>
      <c r="E1753">
        <f t="shared" si="86"/>
        <v>1753</v>
      </c>
      <c r="F1753" s="3">
        <v>7023100</v>
      </c>
      <c r="G1753">
        <f t="shared" si="85"/>
        <v>-1.1389297298309498</v>
      </c>
    </row>
    <row r="1754" spans="1:7">
      <c r="A1754" s="3">
        <v>150000</v>
      </c>
      <c r="D1754">
        <f t="shared" si="84"/>
        <v>1.6100203394092558</v>
      </c>
      <c r="E1754">
        <f t="shared" si="86"/>
        <v>1754</v>
      </c>
      <c r="F1754" s="3">
        <v>7023100</v>
      </c>
      <c r="G1754">
        <f t="shared" si="85"/>
        <v>-1.1395796184071729</v>
      </c>
    </row>
    <row r="1755" spans="1:7">
      <c r="A1755" s="3">
        <v>61050</v>
      </c>
      <c r="D1755">
        <f t="shared" si="84"/>
        <v>1.6149843442583289</v>
      </c>
      <c r="E1755">
        <f t="shared" si="86"/>
        <v>1755</v>
      </c>
      <c r="F1755" s="3">
        <v>7030400</v>
      </c>
      <c r="G1755">
        <f t="shared" si="85"/>
        <v>-1.1394773229989967</v>
      </c>
    </row>
    <row r="1756" spans="1:7">
      <c r="A1756" s="3">
        <v>10000</v>
      </c>
      <c r="D1756">
        <f t="shared" si="84"/>
        <v>1.6199884665714317</v>
      </c>
      <c r="E1756">
        <f t="shared" si="86"/>
        <v>1756</v>
      </c>
      <c r="F1756" s="3">
        <v>7090167</v>
      </c>
      <c r="G1756">
        <f t="shared" si="85"/>
        <v>-1.1340198095199645</v>
      </c>
    </row>
    <row r="1757" spans="1:7">
      <c r="A1757" s="3">
        <v>198000</v>
      </c>
      <c r="D1757">
        <f t="shared" si="84"/>
        <v>1.6250334874377104</v>
      </c>
      <c r="E1757">
        <f t="shared" si="86"/>
        <v>1757</v>
      </c>
      <c r="F1757" s="3">
        <v>7351708</v>
      </c>
      <c r="G1757">
        <f t="shared" si="85"/>
        <v>-1.109056021587862</v>
      </c>
    </row>
    <row r="1758" spans="1:7">
      <c r="A1758" s="3">
        <v>326000</v>
      </c>
      <c r="D1758">
        <f t="shared" si="84"/>
        <v>1.6301202114381033</v>
      </c>
      <c r="E1758">
        <f t="shared" si="86"/>
        <v>1758</v>
      </c>
      <c r="F1758" s="3">
        <v>7500000</v>
      </c>
      <c r="G1758">
        <f t="shared" si="85"/>
        <v>-1.0959541131121899</v>
      </c>
    </row>
    <row r="1759" spans="1:7">
      <c r="A1759" s="3">
        <v>2947181</v>
      </c>
      <c r="D1759">
        <f t="shared" si="84"/>
        <v>1.6352494676081677</v>
      </c>
      <c r="E1759">
        <f t="shared" si="86"/>
        <v>1759</v>
      </c>
      <c r="F1759" s="3">
        <v>7559200</v>
      </c>
      <c r="G1759">
        <f t="shared" si="85"/>
        <v>-1.0912485393488915</v>
      </c>
    </row>
    <row r="1760" spans="1:7">
      <c r="A1760" s="3">
        <v>513750</v>
      </c>
      <c r="D1760">
        <f t="shared" si="84"/>
        <v>1.6404221104510581</v>
      </c>
      <c r="E1760">
        <f t="shared" si="86"/>
        <v>1760</v>
      </c>
      <c r="F1760" s="3">
        <v>7611775</v>
      </c>
      <c r="G1760">
        <f t="shared" si="85"/>
        <v>-1.0872073529023845</v>
      </c>
    </row>
    <row r="1761" spans="1:7">
      <c r="A1761" s="3">
        <v>200650</v>
      </c>
      <c r="D1761">
        <f t="shared" si="84"/>
        <v>1.6456390210038701</v>
      </c>
      <c r="E1761">
        <f t="shared" si="86"/>
        <v>1761</v>
      </c>
      <c r="F1761" s="3">
        <v>7613637</v>
      </c>
      <c r="G1761">
        <f t="shared" si="85"/>
        <v>-1.0876613290807864</v>
      </c>
    </row>
    <row r="1762" spans="1:7">
      <c r="A1762" s="3">
        <v>257391</v>
      </c>
      <c r="D1762">
        <f t="shared" si="84"/>
        <v>1.6509011079607279</v>
      </c>
      <c r="E1762">
        <f t="shared" si="86"/>
        <v>1762</v>
      </c>
      <c r="F1762" s="3">
        <v>7662894</v>
      </c>
      <c r="G1762">
        <f t="shared" si="85"/>
        <v>-1.083971293854634</v>
      </c>
    </row>
    <row r="1763" spans="1:7">
      <c r="A1763" s="3">
        <v>274999</v>
      </c>
      <c r="D1763">
        <f t="shared" si="84"/>
        <v>1.6562093088563423</v>
      </c>
      <c r="E1763">
        <f t="shared" si="86"/>
        <v>1763</v>
      </c>
      <c r="F1763" s="3">
        <v>7697323</v>
      </c>
      <c r="G1763">
        <f t="shared" si="85"/>
        <v>-1.081609453945755</v>
      </c>
    </row>
    <row r="1764" spans="1:7">
      <c r="A1764" s="3">
        <v>3062093</v>
      </c>
      <c r="D1764">
        <f t="shared" si="84"/>
        <v>1.6615645913139616</v>
      </c>
      <c r="E1764">
        <f t="shared" si="86"/>
        <v>1764</v>
      </c>
      <c r="F1764" s="3">
        <v>7750000</v>
      </c>
      <c r="G1764">
        <f t="shared" si="85"/>
        <v>-1.0777215259252364</v>
      </c>
    </row>
    <row r="1765" spans="1:7">
      <c r="A1765" s="3">
        <v>303850</v>
      </c>
      <c r="D1765">
        <f t="shared" si="84"/>
        <v>1.66696795436201</v>
      </c>
      <c r="E1765">
        <f t="shared" si="86"/>
        <v>1765</v>
      </c>
      <c r="F1765" s="3">
        <v>7750417</v>
      </c>
      <c r="G1765">
        <f t="shared" si="85"/>
        <v>-1.0782972663661139</v>
      </c>
    </row>
    <row r="1766" spans="1:7">
      <c r="A1766" s="3">
        <v>20000</v>
      </c>
      <c r="D1766">
        <f t="shared" si="84"/>
        <v>1.6724204298240206</v>
      </c>
      <c r="E1766">
        <f t="shared" si="86"/>
        <v>1766</v>
      </c>
      <c r="F1766" s="3">
        <v>7910896</v>
      </c>
      <c r="G1766">
        <f t="shared" si="85"/>
        <v>-1.065481211755873</v>
      </c>
    </row>
    <row r="1767" spans="1:7">
      <c r="A1767" s="3">
        <v>350</v>
      </c>
      <c r="D1767">
        <f t="shared" si="84"/>
        <v>1.677923083786812</v>
      </c>
      <c r="E1767">
        <f t="shared" si="86"/>
        <v>1767</v>
      </c>
      <c r="F1767" s="3">
        <v>7913604</v>
      </c>
      <c r="G1767">
        <f t="shared" si="85"/>
        <v>-1.0657532166302786</v>
      </c>
    </row>
    <row r="1768" spans="1:7">
      <c r="A1768" s="3">
        <v>7500</v>
      </c>
      <c r="D1768">
        <f t="shared" si="84"/>
        <v>1.6834770181523031</v>
      </c>
      <c r="E1768">
        <f t="shared" si="86"/>
        <v>1768</v>
      </c>
      <c r="F1768" s="3">
        <v>7945004</v>
      </c>
      <c r="G1768">
        <f t="shared" si="85"/>
        <v>-1.0637045311283162</v>
      </c>
    </row>
    <row r="1769" spans="1:7">
      <c r="A1769" s="3">
        <v>99651</v>
      </c>
      <c r="D1769">
        <f t="shared" si="84"/>
        <v>1.689083372278753</v>
      </c>
      <c r="E1769">
        <f t="shared" si="86"/>
        <v>1769</v>
      </c>
      <c r="F1769" s="3">
        <v>7999978</v>
      </c>
      <c r="G1769">
        <f t="shared" si="85"/>
        <v>-1.0598152050056981</v>
      </c>
    </row>
    <row r="1770" spans="1:7">
      <c r="A1770" s="3">
        <v>2000000</v>
      </c>
      <c r="D1770">
        <f t="shared" si="84"/>
        <v>1.6947433247177308</v>
      </c>
      <c r="E1770">
        <f t="shared" si="86"/>
        <v>1770</v>
      </c>
      <c r="F1770" s="3">
        <v>8000000</v>
      </c>
      <c r="G1770">
        <f t="shared" si="85"/>
        <v>-1.0602475049388207</v>
      </c>
    </row>
    <row r="1771" spans="1:7">
      <c r="A1771" s="3">
        <v>150000</v>
      </c>
      <c r="D1771">
        <f t="shared" si="84"/>
        <v>1.700458095053591</v>
      </c>
      <c r="E1771">
        <f t="shared" si="86"/>
        <v>1771</v>
      </c>
      <c r="F1771" s="3">
        <v>8003846</v>
      </c>
      <c r="G1771">
        <f t="shared" si="85"/>
        <v>-1.0603852315381315</v>
      </c>
    </row>
    <row r="1772" spans="1:7">
      <c r="A1772" s="3">
        <v>3000000</v>
      </c>
      <c r="D1772">
        <f t="shared" si="84"/>
        <v>1.7062289458528683</v>
      </c>
      <c r="E1772">
        <f t="shared" si="86"/>
        <v>1772</v>
      </c>
      <c r="F1772" s="3">
        <v>8062122</v>
      </c>
      <c r="G1772">
        <f t="shared" si="85"/>
        <v>-1.0563019232292343</v>
      </c>
    </row>
    <row r="1773" spans="1:7">
      <c r="A1773" s="3">
        <v>5082777</v>
      </c>
      <c r="D1773">
        <f t="shared" si="84"/>
        <v>1.712057184731566</v>
      </c>
      <c r="E1773">
        <f t="shared" si="86"/>
        <v>1773</v>
      </c>
      <c r="F1773" s="3">
        <v>8089831</v>
      </c>
      <c r="G1773">
        <f t="shared" si="85"/>
        <v>-1.0547316580266135</v>
      </c>
    </row>
    <row r="1774" spans="1:7">
      <c r="A1774" s="3">
        <v>100000</v>
      </c>
      <c r="D1774">
        <f t="shared" si="84"/>
        <v>1.7179441665490596</v>
      </c>
      <c r="E1774">
        <f t="shared" si="86"/>
        <v>1774</v>
      </c>
      <c r="F1774" s="3">
        <v>8149935</v>
      </c>
      <c r="G1774">
        <f t="shared" si="85"/>
        <v>-1.0507237447046318</v>
      </c>
    </row>
    <row r="1775" spans="1:7">
      <c r="A1775" s="3">
        <v>100000</v>
      </c>
      <c r="D1775">
        <f t="shared" si="84"/>
        <v>1.7238912957380759</v>
      </c>
      <c r="E1775">
        <f t="shared" si="86"/>
        <v>1775</v>
      </c>
      <c r="F1775" s="3">
        <v>8300000</v>
      </c>
      <c r="G1775">
        <f t="shared" si="85"/>
        <v>-1.0399466653780083</v>
      </c>
    </row>
    <row r="1776" spans="1:7">
      <c r="A1776" s="3">
        <v>100000</v>
      </c>
      <c r="D1776">
        <f t="shared" si="84"/>
        <v>1.7299000287810158</v>
      </c>
      <c r="E1776">
        <f t="shared" si="86"/>
        <v>1776</v>
      </c>
      <c r="F1776" s="3">
        <v>8474994</v>
      </c>
      <c r="G1776">
        <f t="shared" si="85"/>
        <v>-1.0281518963481269</v>
      </c>
    </row>
    <row r="1777" spans="1:7">
      <c r="A1777" s="3">
        <v>100000</v>
      </c>
      <c r="D1777">
        <f t="shared" si="84"/>
        <v>1.7359718768438832</v>
      </c>
      <c r="E1777">
        <f t="shared" si="86"/>
        <v>1777</v>
      </c>
      <c r="F1777" s="3">
        <v>8873335</v>
      </c>
      <c r="G1777">
        <f t="shared" si="85"/>
        <v>-1.0029113504082681</v>
      </c>
    </row>
    <row r="1778" spans="1:7">
      <c r="A1778" s="3">
        <v>3201953</v>
      </c>
      <c r="D1778">
        <f t="shared" si="84"/>
        <v>1.7421084085800171</v>
      </c>
      <c r="E1778">
        <f t="shared" si="86"/>
        <v>1778</v>
      </c>
      <c r="F1778" s="3">
        <v>8959808</v>
      </c>
      <c r="G1778">
        <f t="shared" si="85"/>
        <v>-0.99828438438211564</v>
      </c>
    </row>
    <row r="1779" spans="1:7">
      <c r="A1779" s="3">
        <v>100000</v>
      </c>
      <c r="D1779">
        <f t="shared" si="84"/>
        <v>1.7483112531170266</v>
      </c>
      <c r="E1779">
        <f t="shared" si="86"/>
        <v>1779</v>
      </c>
      <c r="F1779" s="3">
        <v>8999972</v>
      </c>
      <c r="G1779">
        <f t="shared" si="85"/>
        <v>-0.99648199865729392</v>
      </c>
    </row>
    <row r="1780" spans="1:7">
      <c r="A1780" s="3">
        <v>3402417</v>
      </c>
      <c r="D1780">
        <f t="shared" si="84"/>
        <v>1.7545821032415125</v>
      </c>
      <c r="E1780">
        <f t="shared" si="86"/>
        <v>1780</v>
      </c>
      <c r="F1780" s="3">
        <v>9000000</v>
      </c>
      <c r="G1780">
        <f t="shared" si="85"/>
        <v>-0.99704065385283158</v>
      </c>
    </row>
    <row r="1781" spans="1:7">
      <c r="A1781" s="3">
        <v>100000</v>
      </c>
      <c r="D1781">
        <f t="shared" si="84"/>
        <v>1.7609227187976024</v>
      </c>
      <c r="E1781">
        <f t="shared" si="86"/>
        <v>1781</v>
      </c>
      <c r="F1781" s="3">
        <v>9297699</v>
      </c>
      <c r="G1781">
        <f t="shared" si="85"/>
        <v>-0.98087668060578481</v>
      </c>
    </row>
    <row r="1782" spans="1:7">
      <c r="A1782" s="3">
        <v>100000</v>
      </c>
      <c r="D1782">
        <f t="shared" si="84"/>
        <v>1.7673349303167925</v>
      </c>
      <c r="E1782">
        <f t="shared" si="86"/>
        <v>1782</v>
      </c>
      <c r="F1782" s="3">
        <v>9364000</v>
      </c>
      <c r="G1782">
        <f t="shared" si="85"/>
        <v>-0.97783286996719954</v>
      </c>
    </row>
    <row r="1783" spans="1:7">
      <c r="A1783" s="3">
        <v>100013</v>
      </c>
      <c r="D1783">
        <f t="shared" si="84"/>
        <v>1.7738206428983609</v>
      </c>
      <c r="E1783">
        <f t="shared" si="86"/>
        <v>1783</v>
      </c>
      <c r="F1783" s="3">
        <v>9382373</v>
      </c>
      <c r="G1783">
        <f t="shared" si="85"/>
        <v>-0.97737284869941587</v>
      </c>
    </row>
    <row r="1784" spans="1:7">
      <c r="A1784" s="3">
        <v>100000</v>
      </c>
      <c r="D1784">
        <f t="shared" si="84"/>
        <v>1.7803818403614731</v>
      </c>
      <c r="E1784">
        <f t="shared" si="86"/>
        <v>1784</v>
      </c>
      <c r="F1784" s="3">
        <v>9388911</v>
      </c>
      <c r="G1784">
        <f t="shared" si="85"/>
        <v>-0.9772425353496047</v>
      </c>
    </row>
    <row r="1785" spans="1:7">
      <c r="A1785" s="3">
        <v>4400000</v>
      </c>
      <c r="D1785">
        <f t="shared" si="84"/>
        <v>1.7870205896922098</v>
      </c>
      <c r="E1785">
        <f t="shared" si="86"/>
        <v>1785</v>
      </c>
      <c r="F1785" s="3">
        <v>9446532</v>
      </c>
      <c r="G1785">
        <f t="shared" si="85"/>
        <v>-0.97458681357368826</v>
      </c>
    </row>
    <row r="1786" spans="1:7">
      <c r="A1786" s="3">
        <v>100000</v>
      </c>
      <c r="D1786">
        <f t="shared" si="84"/>
        <v>1.7937390458111593</v>
      </c>
      <c r="E1786">
        <f t="shared" si="86"/>
        <v>1786</v>
      </c>
      <c r="F1786" s="3">
        <v>9490475</v>
      </c>
      <c r="G1786">
        <f t="shared" si="85"/>
        <v>-0.9727786374331443</v>
      </c>
    </row>
    <row r="1787" spans="1:7">
      <c r="A1787" s="3">
        <v>332992</v>
      </c>
      <c r="D1787">
        <f t="shared" si="84"/>
        <v>1.8005394566897832</v>
      </c>
      <c r="E1787">
        <f t="shared" si="86"/>
        <v>1787</v>
      </c>
      <c r="F1787" s="3">
        <v>9602735</v>
      </c>
      <c r="G1787">
        <f t="shared" si="85"/>
        <v>-0.96776592509997006</v>
      </c>
    </row>
    <row r="1788" spans="1:7">
      <c r="A1788" s="3">
        <v>3416901</v>
      </c>
      <c r="D1788">
        <f t="shared" si="84"/>
        <v>1.8074241688467874</v>
      </c>
      <c r="E1788">
        <f t="shared" si="86"/>
        <v>1788</v>
      </c>
      <c r="F1788" s="3">
        <v>9675588</v>
      </c>
      <c r="G1788">
        <f t="shared" si="85"/>
        <v>-0.9647984938215679</v>
      </c>
    </row>
    <row r="1789" spans="1:7">
      <c r="A1789" s="3">
        <v>3000000</v>
      </c>
      <c r="D1789">
        <f t="shared" si="84"/>
        <v>1.8143956332589939</v>
      </c>
      <c r="E1789">
        <f t="shared" si="86"/>
        <v>1789</v>
      </c>
      <c r="F1789" s="3">
        <v>9707210</v>
      </c>
      <c r="G1789">
        <f t="shared" si="85"/>
        <v>-0.96386195407194708</v>
      </c>
    </row>
    <row r="1790" spans="1:7">
      <c r="A1790" s="3">
        <v>751872</v>
      </c>
      <c r="D1790">
        <f t="shared" si="84"/>
        <v>1.8214564117249796</v>
      </c>
      <c r="E1790">
        <f t="shared" si="86"/>
        <v>1790</v>
      </c>
      <c r="F1790" s="3">
        <v>9800000</v>
      </c>
      <c r="G1790">
        <f t="shared" si="85"/>
        <v>-0.96008395303496863</v>
      </c>
    </row>
    <row r="1791" spans="1:7">
      <c r="A1791" s="3">
        <v>150000</v>
      </c>
      <c r="D1791">
        <f t="shared" si="84"/>
        <v>1.8286091837238863</v>
      </c>
      <c r="E1791">
        <f t="shared" si="86"/>
        <v>1791</v>
      </c>
      <c r="F1791" s="3">
        <v>9800877</v>
      </c>
      <c r="G1791">
        <f t="shared" si="85"/>
        <v>-0.96057804972906025</v>
      </c>
    </row>
    <row r="1792" spans="1:7">
      <c r="A1792" s="3">
        <v>500000</v>
      </c>
      <c r="D1792">
        <f t="shared" si="84"/>
        <v>1.8358567538165942</v>
      </c>
      <c r="E1792">
        <f t="shared" si="86"/>
        <v>1792</v>
      </c>
      <c r="F1792" s="3">
        <v>9856000</v>
      </c>
      <c r="G1792">
        <f t="shared" si="85"/>
        <v>-0.95839704099693668</v>
      </c>
    </row>
    <row r="1793" spans="1:7">
      <c r="A1793" s="3">
        <v>30000</v>
      </c>
      <c r="D1793">
        <f t="shared" ref="D1793:D1856" si="87">NORMSINV((E1793-0.5)/C$12)</f>
        <v>1.8432020596417511</v>
      </c>
      <c r="E1793">
        <f t="shared" si="86"/>
        <v>1793</v>
      </c>
      <c r="F1793" s="3">
        <v>9900000</v>
      </c>
      <c r="G1793">
        <f t="shared" ref="G1793:G1856" si="88">IF(ISERROR((2*E1793 -1)/C$12*(LN(NORMDIST(F1793,C$6,C$8,TRUE))+LN(1-NORMDIST(INDEX(F:F,C$12-E1793+1,,1),C$6,C$8,TRUE)))),"",(2*E1793 -1)/C$12*(LN(NORMDIST(F1793,C$6,C$8,TRUE))+LN(1-NORMDIST(INDEX(F:F,C$12-E1793+1,,1),C$6,C$8,TRUE))))</f>
        <v>-0.9567340425247175</v>
      </c>
    </row>
    <row r="1794" spans="1:7">
      <c r="A1794" s="3">
        <v>30000</v>
      </c>
      <c r="D1794">
        <f t="shared" si="87"/>
        <v>1.8506481805651813</v>
      </c>
      <c r="E1794">
        <f t="shared" ref="E1794:E1853" si="89">E1793+1</f>
        <v>1794</v>
      </c>
      <c r="F1794" s="3">
        <v>9900000</v>
      </c>
      <c r="G1794">
        <f t="shared" si="88"/>
        <v>-0.95719362758147597</v>
      </c>
    </row>
    <row r="1795" spans="1:7">
      <c r="A1795" s="3">
        <v>30000</v>
      </c>
      <c r="D1795">
        <f t="shared" si="87"/>
        <v>1.8581983470481249</v>
      </c>
      <c r="E1795">
        <f t="shared" si="89"/>
        <v>1795</v>
      </c>
      <c r="F1795" s="3">
        <v>9961842</v>
      </c>
      <c r="G1795">
        <f t="shared" si="88"/>
        <v>-0.95506267666652778</v>
      </c>
    </row>
    <row r="1796" spans="1:7">
      <c r="A1796" s="3">
        <v>31000</v>
      </c>
      <c r="D1796">
        <f t="shared" si="87"/>
        <v>1.8658559508074388</v>
      </c>
      <c r="E1796">
        <f t="shared" si="89"/>
        <v>1796</v>
      </c>
      <c r="F1796" s="3">
        <v>9967084</v>
      </c>
      <c r="G1796">
        <f t="shared" si="88"/>
        <v>-0.95503107194140813</v>
      </c>
    </row>
    <row r="1797" spans="1:7">
      <c r="A1797" s="3">
        <v>30000</v>
      </c>
      <c r="D1797">
        <f t="shared" si="87"/>
        <v>1.8736245558498683</v>
      </c>
      <c r="E1797">
        <f t="shared" si="89"/>
        <v>1797</v>
      </c>
      <c r="F1797" s="3">
        <v>9984927</v>
      </c>
      <c r="G1797">
        <f t="shared" si="88"/>
        <v>-0.95480547580217212</v>
      </c>
    </row>
    <row r="1798" spans="1:7">
      <c r="A1798" s="3">
        <v>2490430</v>
      </c>
      <c r="D1798">
        <f t="shared" si="87"/>
        <v>1.8815079104725365</v>
      </c>
      <c r="E1798">
        <f t="shared" si="89"/>
        <v>1798</v>
      </c>
      <c r="F1798" s="3">
        <v>10000000</v>
      </c>
      <c r="G1798">
        <f t="shared" si="88"/>
        <v>-0.95458682044118826</v>
      </c>
    </row>
    <row r="1799" spans="1:7">
      <c r="A1799" s="3">
        <v>4042920</v>
      </c>
      <c r="D1799">
        <f t="shared" si="87"/>
        <v>1.8895099603334296</v>
      </c>
      <c r="E1799">
        <f t="shared" si="89"/>
        <v>1799</v>
      </c>
      <c r="F1799" s="3">
        <v>10000000</v>
      </c>
      <c r="G1799">
        <f t="shared" si="88"/>
        <v>-0.95511788404087727</v>
      </c>
    </row>
    <row r="1800" spans="1:7">
      <c r="A1800" s="3">
        <v>9297699</v>
      </c>
      <c r="D1800">
        <f t="shared" si="87"/>
        <v>1.8976348627089172</v>
      </c>
      <c r="E1800">
        <f t="shared" si="89"/>
        <v>1800</v>
      </c>
      <c r="F1800" s="3">
        <v>10000000</v>
      </c>
      <c r="G1800">
        <f t="shared" si="88"/>
        <v>-0.95564894764056652</v>
      </c>
    </row>
    <row r="1801" spans="1:7">
      <c r="A1801" s="3">
        <v>45000</v>
      </c>
      <c r="D1801">
        <f t="shared" si="87"/>
        <v>1.9058870020705614</v>
      </c>
      <c r="E1801">
        <f t="shared" si="89"/>
        <v>1801</v>
      </c>
      <c r="F1801" s="3">
        <v>10000000</v>
      </c>
      <c r="G1801">
        <f t="shared" si="88"/>
        <v>-0.95618001124025553</v>
      </c>
    </row>
    <row r="1802" spans="1:7">
      <c r="A1802" s="3">
        <v>50000</v>
      </c>
      <c r="D1802">
        <f t="shared" si="87"/>
        <v>1.9142710071311364</v>
      </c>
      <c r="E1802">
        <f t="shared" si="89"/>
        <v>1802</v>
      </c>
      <c r="F1802" s="3">
        <v>10000000</v>
      </c>
      <c r="G1802">
        <f t="shared" si="88"/>
        <v>-0.95671107483994466</v>
      </c>
    </row>
    <row r="1803" spans="1:7">
      <c r="A1803" s="3">
        <v>30000</v>
      </c>
      <c r="D1803">
        <f t="shared" si="87"/>
        <v>1.9227917695299634</v>
      </c>
      <c r="E1803">
        <f t="shared" si="89"/>
        <v>1803</v>
      </c>
      <c r="F1803" s="3">
        <v>10000000</v>
      </c>
      <c r="G1803">
        <f t="shared" si="88"/>
        <v>-0.95724213843963379</v>
      </c>
    </row>
    <row r="1804" spans="1:7">
      <c r="A1804" s="3">
        <v>800</v>
      </c>
      <c r="D1804">
        <f t="shared" si="87"/>
        <v>1.931454464351295</v>
      </c>
      <c r="E1804">
        <f t="shared" si="89"/>
        <v>1804</v>
      </c>
      <c r="F1804" s="3">
        <v>10000000</v>
      </c>
      <c r="G1804">
        <f t="shared" si="88"/>
        <v>-0.95777320203932292</v>
      </c>
    </row>
    <row r="1805" spans="1:7">
      <c r="A1805" s="3">
        <v>411722</v>
      </c>
      <c r="D1805">
        <f t="shared" si="87"/>
        <v>1.9402645726966925</v>
      </c>
      <c r="E1805">
        <f t="shared" si="89"/>
        <v>1805</v>
      </c>
      <c r="F1805" s="3">
        <v>10000139</v>
      </c>
      <c r="G1805">
        <f t="shared" si="88"/>
        <v>-0.95829838868983097</v>
      </c>
    </row>
    <row r="1806" spans="1:7">
      <c r="A1806" s="3">
        <v>6721800</v>
      </c>
      <c r="D1806">
        <f t="shared" si="87"/>
        <v>1.9492279065642393</v>
      </c>
      <c r="E1806">
        <f t="shared" si="89"/>
        <v>1806</v>
      </c>
      <c r="F1806" s="3">
        <v>10119000</v>
      </c>
      <c r="G1806">
        <f t="shared" si="88"/>
        <v>-0.9539063103481189</v>
      </c>
    </row>
    <row r="1807" spans="1:7">
      <c r="A1807" s="3">
        <v>2304</v>
      </c>
      <c r="D1807">
        <f t="shared" si="87"/>
        <v>1.9583506363245109</v>
      </c>
      <c r="E1807">
        <f t="shared" si="89"/>
        <v>1807</v>
      </c>
      <c r="F1807" s="3">
        <v>10300300</v>
      </c>
      <c r="G1807">
        <f t="shared" si="88"/>
        <v>-0.94731523085279867</v>
      </c>
    </row>
    <row r="1808" spans="1:7">
      <c r="A1808" s="3">
        <v>2000</v>
      </c>
      <c r="D1808">
        <f t="shared" si="87"/>
        <v>1.9676393211268648</v>
      </c>
      <c r="E1808">
        <f t="shared" si="89"/>
        <v>1808</v>
      </c>
      <c r="F1808" s="3">
        <v>10355535</v>
      </c>
      <c r="G1808">
        <f t="shared" si="88"/>
        <v>-0.94576110483875919</v>
      </c>
    </row>
    <row r="1809" spans="1:7">
      <c r="A1809" s="3">
        <v>289937</v>
      </c>
      <c r="D1809">
        <f t="shared" si="87"/>
        <v>1.9771009426207675</v>
      </c>
      <c r="E1809">
        <f t="shared" si="89"/>
        <v>1809</v>
      </c>
      <c r="F1809" s="3">
        <v>10562800</v>
      </c>
      <c r="G1809">
        <f t="shared" si="88"/>
        <v>-0.93884741696203</v>
      </c>
    </row>
    <row r="1810" spans="1:7">
      <c r="A1810" s="3">
        <v>2884</v>
      </c>
      <c r="D1810">
        <f t="shared" si="87"/>
        <v>1.9867429424373027</v>
      </c>
      <c r="E1810">
        <f t="shared" si="89"/>
        <v>1810</v>
      </c>
      <c r="F1810" s="3">
        <v>11013694</v>
      </c>
      <c r="G1810">
        <f t="shared" si="88"/>
        <v>-0.92505226584142497</v>
      </c>
    </row>
    <row r="1811" spans="1:7">
      <c r="A1811" s="3">
        <v>2348</v>
      </c>
      <c r="D1811">
        <f t="shared" si="87"/>
        <v>1.996573263947605</v>
      </c>
      <c r="E1811">
        <f t="shared" si="89"/>
        <v>1811</v>
      </c>
      <c r="F1811" s="3">
        <v>11437987</v>
      </c>
      <c r="G1811">
        <f t="shared" si="88"/>
        <v>-0.91419756887382575</v>
      </c>
    </row>
    <row r="1812" spans="1:7">
      <c r="A1812" s="3">
        <v>1725</v>
      </c>
      <c r="D1812">
        <f t="shared" si="87"/>
        <v>2.0066003988998875</v>
      </c>
      <c r="E1812">
        <f t="shared" si="89"/>
        <v>1812</v>
      </c>
      <c r="F1812" s="3">
        <v>11480000</v>
      </c>
      <c r="G1812">
        <f t="shared" si="88"/>
        <v>-0.91367791734816117</v>
      </c>
    </row>
    <row r="1813" spans="1:7">
      <c r="A1813" s="3">
        <v>185</v>
      </c>
      <c r="D1813">
        <f t="shared" si="87"/>
        <v>2.0168334396382677</v>
      </c>
      <c r="E1813">
        <f t="shared" si="89"/>
        <v>1813</v>
      </c>
      <c r="F1813" s="3">
        <v>11521425</v>
      </c>
      <c r="G1813">
        <f t="shared" si="88"/>
        <v>-0.91318846020832167</v>
      </c>
    </row>
    <row r="1814" spans="1:7">
      <c r="A1814" s="3">
        <v>300</v>
      </c>
      <c r="D1814">
        <f t="shared" si="87"/>
        <v>2.027282137727962</v>
      </c>
      <c r="E1814">
        <f t="shared" si="89"/>
        <v>1814</v>
      </c>
      <c r="F1814" s="3">
        <v>11750000</v>
      </c>
      <c r="G1814">
        <f t="shared" si="88"/>
        <v>-0.9084988968486527</v>
      </c>
    </row>
    <row r="1815" spans="1:7">
      <c r="A1815" s="3">
        <v>101965</v>
      </c>
      <c r="D1815">
        <f t="shared" si="87"/>
        <v>2.0379569699577056</v>
      </c>
      <c r="E1815">
        <f t="shared" si="89"/>
        <v>1815</v>
      </c>
      <c r="F1815" s="3">
        <v>12000000</v>
      </c>
      <c r="G1815">
        <f t="shared" si="88"/>
        <v>-0.90385457066485964</v>
      </c>
    </row>
    <row r="1816" spans="1:7">
      <c r="A1816" s="3">
        <v>600</v>
      </c>
      <c r="D1816">
        <f t="shared" si="87"/>
        <v>2.0488692128666641</v>
      </c>
      <c r="E1816">
        <f t="shared" si="89"/>
        <v>1816</v>
      </c>
      <c r="F1816" s="3">
        <v>12000000</v>
      </c>
      <c r="G1816">
        <f t="shared" si="88"/>
        <v>-0.90435269938939256</v>
      </c>
    </row>
    <row r="1817" spans="1:7">
      <c r="A1817" s="3">
        <v>2800</v>
      </c>
      <c r="D1817">
        <f t="shared" si="87"/>
        <v>2.0600310271575983</v>
      </c>
      <c r="E1817">
        <f t="shared" si="89"/>
        <v>1817</v>
      </c>
      <c r="F1817" s="3">
        <v>12000000</v>
      </c>
      <c r="G1817">
        <f t="shared" si="88"/>
        <v>-0.90485082811392525</v>
      </c>
    </row>
    <row r="1818" spans="1:7">
      <c r="A1818" s="3">
        <v>3147</v>
      </c>
      <c r="D1818">
        <f t="shared" si="87"/>
        <v>2.0714555536193981</v>
      </c>
      <c r="E1818">
        <f t="shared" si="89"/>
        <v>1818</v>
      </c>
      <c r="F1818" s="3">
        <v>12207733</v>
      </c>
      <c r="G1818">
        <f t="shared" si="88"/>
        <v>-0.90146332923895967</v>
      </c>
    </row>
    <row r="1819" spans="1:7">
      <c r="A1819" s="3">
        <v>3000</v>
      </c>
      <c r="D1819">
        <f t="shared" si="87"/>
        <v>2.083157022502673</v>
      </c>
      <c r="E1819">
        <f t="shared" si="89"/>
        <v>1819</v>
      </c>
      <c r="F1819" s="3">
        <v>12500000</v>
      </c>
      <c r="G1819">
        <f t="shared" si="88"/>
        <v>-0.8970495523399582</v>
      </c>
    </row>
    <row r="1820" spans="1:7">
      <c r="A1820" s="3">
        <v>609</v>
      </c>
      <c r="D1820">
        <f t="shared" si="87"/>
        <v>2.0951508786874053</v>
      </c>
      <c r="E1820">
        <f t="shared" si="89"/>
        <v>1820</v>
      </c>
      <c r="F1820" s="3">
        <v>12567173</v>
      </c>
      <c r="G1820">
        <f t="shared" si="88"/>
        <v>-0.89650039677487681</v>
      </c>
    </row>
    <row r="1821" spans="1:7">
      <c r="A1821" s="3">
        <v>1800</v>
      </c>
      <c r="D1821">
        <f t="shared" si="87"/>
        <v>2.1074539254714657</v>
      </c>
      <c r="E1821">
        <f t="shared" si="89"/>
        <v>1821</v>
      </c>
      <c r="F1821" s="3">
        <v>12660353</v>
      </c>
      <c r="G1821">
        <f t="shared" si="88"/>
        <v>-0.89559706041008735</v>
      </c>
    </row>
    <row r="1822" spans="1:7">
      <c r="A1822" s="3">
        <v>100025</v>
      </c>
      <c r="D1822">
        <f t="shared" si="87"/>
        <v>2.1200844904201719</v>
      </c>
      <c r="E1822">
        <f t="shared" si="89"/>
        <v>1822</v>
      </c>
      <c r="F1822" s="3">
        <v>12704649</v>
      </c>
      <c r="G1822">
        <f t="shared" si="88"/>
        <v>-0.89544496053087697</v>
      </c>
    </row>
    <row r="1823" spans="1:7">
      <c r="A1823" s="3">
        <v>30000</v>
      </c>
      <c r="D1823">
        <f t="shared" si="87"/>
        <v>2.1330626174841276</v>
      </c>
      <c r="E1823">
        <f t="shared" si="89"/>
        <v>1823</v>
      </c>
      <c r="F1823" s="3">
        <v>13115049</v>
      </c>
      <c r="G1823">
        <f t="shared" si="88"/>
        <v>-0.89053631271911404</v>
      </c>
    </row>
    <row r="1824" spans="1:7">
      <c r="A1824" s="3">
        <v>901</v>
      </c>
      <c r="D1824">
        <f t="shared" si="87"/>
        <v>2.1464102905624269</v>
      </c>
      <c r="E1824">
        <f t="shared" si="89"/>
        <v>1824</v>
      </c>
      <c r="F1824" s="3">
        <v>13568880</v>
      </c>
      <c r="G1824">
        <f t="shared" si="88"/>
        <v>-0.88570035588545803</v>
      </c>
    </row>
    <row r="1825" spans="1:7">
      <c r="A1825" s="3">
        <v>500000</v>
      </c>
      <c r="D1825">
        <f t="shared" si="87"/>
        <v>2.1601516949225461</v>
      </c>
      <c r="E1825">
        <f t="shared" si="89"/>
        <v>1825</v>
      </c>
      <c r="F1825" s="3">
        <v>13669000</v>
      </c>
      <c r="G1825">
        <f t="shared" si="88"/>
        <v>-0.88515992080792094</v>
      </c>
    </row>
    <row r="1826" spans="1:7">
      <c r="A1826" s="3">
        <v>49864</v>
      </c>
      <c r="D1826">
        <f t="shared" si="87"/>
        <v>2.1743135244717537</v>
      </c>
      <c r="E1826">
        <f t="shared" si="89"/>
        <v>1826</v>
      </c>
      <c r="F1826" s="3">
        <v>13675486</v>
      </c>
      <c r="G1826">
        <f t="shared" si="88"/>
        <v>-0.88555591878768969</v>
      </c>
    </row>
    <row r="1827" spans="1:7">
      <c r="A1827" s="3">
        <v>75000</v>
      </c>
      <c r="D1827">
        <f t="shared" si="87"/>
        <v>2.1889253449225246</v>
      </c>
      <c r="E1827">
        <f t="shared" si="89"/>
        <v>1827</v>
      </c>
      <c r="F1827" s="3">
        <v>13763544</v>
      </c>
      <c r="G1827">
        <f t="shared" si="88"/>
        <v>-0.88525245692142629</v>
      </c>
    </row>
    <row r="1828" spans="1:7">
      <c r="A1828" s="3">
        <v>500000</v>
      </c>
      <c r="D1828">
        <f t="shared" si="87"/>
        <v>2.2040200255656743</v>
      </c>
      <c r="E1828">
        <f t="shared" si="89"/>
        <v>1828</v>
      </c>
      <c r="F1828" s="3">
        <v>14000000</v>
      </c>
      <c r="G1828">
        <f t="shared" si="88"/>
        <v>-0.88343417699200588</v>
      </c>
    </row>
    <row r="1829" spans="1:7">
      <c r="A1829" s="3">
        <v>100000</v>
      </c>
      <c r="D1829">
        <f t="shared" si="87"/>
        <v>2.2196342558824265</v>
      </c>
      <c r="E1829">
        <f t="shared" si="89"/>
        <v>1829</v>
      </c>
      <c r="F1829" s="3">
        <v>14130000</v>
      </c>
      <c r="G1829">
        <f t="shared" si="88"/>
        <v>-0.88278165209869497</v>
      </c>
    </row>
    <row r="1830" spans="1:7">
      <c r="A1830" s="3">
        <v>300000</v>
      </c>
      <c r="D1830">
        <f t="shared" si="87"/>
        <v>2.235809167904383</v>
      </c>
      <c r="E1830">
        <f t="shared" si="89"/>
        <v>1830</v>
      </c>
      <c r="F1830" s="3">
        <v>14518052</v>
      </c>
      <c r="G1830">
        <f t="shared" si="88"/>
        <v>-0.88061319973336594</v>
      </c>
    </row>
    <row r="1831" spans="1:7">
      <c r="A1831" s="3">
        <v>922000</v>
      </c>
      <c r="D1831">
        <f t="shared" si="87"/>
        <v>2.252591091519264</v>
      </c>
      <c r="E1831">
        <f t="shared" si="89"/>
        <v>1831</v>
      </c>
      <c r="F1831" s="3">
        <v>15000000</v>
      </c>
      <c r="G1831">
        <f t="shared" si="88"/>
        <v>-0.87854248801829826</v>
      </c>
    </row>
    <row r="1832" spans="1:7">
      <c r="A1832" s="3">
        <v>249700</v>
      </c>
      <c r="D1832">
        <f t="shared" si="87"/>
        <v>2.2700324784727979</v>
      </c>
      <c r="E1832">
        <f t="shared" si="89"/>
        <v>1832</v>
      </c>
      <c r="F1832" s="3">
        <v>15206150</v>
      </c>
      <c r="G1832">
        <f t="shared" si="88"/>
        <v>-0.87811612035811082</v>
      </c>
    </row>
    <row r="1833" spans="1:7">
      <c r="A1833" s="3">
        <v>3500000</v>
      </c>
      <c r="D1833">
        <f t="shared" si="87"/>
        <v>2.2881930425961712</v>
      </c>
      <c r="E1833">
        <f t="shared" si="89"/>
        <v>1833</v>
      </c>
      <c r="F1833" s="3">
        <v>15860000</v>
      </c>
      <c r="G1833">
        <f t="shared" si="88"/>
        <v>-0.87631722132597367</v>
      </c>
    </row>
    <row r="1834" spans="1:7">
      <c r="A1834" s="3">
        <v>550000</v>
      </c>
      <c r="D1834">
        <f t="shared" si="87"/>
        <v>2.3071411802326733</v>
      </c>
      <c r="E1834">
        <f t="shared" si="89"/>
        <v>1834</v>
      </c>
      <c r="F1834" s="3">
        <v>16294847</v>
      </c>
      <c r="G1834">
        <f t="shared" si="88"/>
        <v>-0.87525859857786337</v>
      </c>
    </row>
    <row r="1835" spans="1:7">
      <c r="A1835" s="3">
        <v>12000</v>
      </c>
      <c r="D1835">
        <f t="shared" si="87"/>
        <v>2.3269557581393054</v>
      </c>
      <c r="E1835">
        <f t="shared" si="89"/>
        <v>1835</v>
      </c>
      <c r="F1835" s="3">
        <v>17250000</v>
      </c>
      <c r="G1835">
        <f t="shared" si="88"/>
        <v>-0.87407673537045882</v>
      </c>
    </row>
    <row r="1836" spans="1:7">
      <c r="A1836" s="3">
        <v>85977</v>
      </c>
      <c r="D1836">
        <f t="shared" si="87"/>
        <v>2.3477283896994492</v>
      </c>
      <c r="E1836">
        <f t="shared" si="89"/>
        <v>1836</v>
      </c>
      <c r="F1836" s="3">
        <v>18743505</v>
      </c>
      <c r="G1836">
        <f t="shared" si="88"/>
        <v>-0.8733298708462417</v>
      </c>
    </row>
    <row r="1837" spans="1:7">
      <c r="A1837" s="3">
        <v>10000</v>
      </c>
      <c r="D1837">
        <f t="shared" si="87"/>
        <v>2.3695663694895854</v>
      </c>
      <c r="E1837">
        <f t="shared" si="89"/>
        <v>1837</v>
      </c>
      <c r="F1837" s="3">
        <v>20000000</v>
      </c>
      <c r="G1837">
        <f t="shared" si="88"/>
        <v>-0.87339714095282373</v>
      </c>
    </row>
    <row r="1838" spans="1:7">
      <c r="A1838" s="3">
        <v>721736</v>
      </c>
      <c r="D1838">
        <f t="shared" si="87"/>
        <v>2.3925965098303239</v>
      </c>
      <c r="E1838">
        <f t="shared" si="89"/>
        <v>1838</v>
      </c>
      <c r="F1838" s="3">
        <v>20000000</v>
      </c>
      <c r="G1838">
        <f t="shared" si="88"/>
        <v>-0.87376789004439925</v>
      </c>
    </row>
    <row r="1839" spans="1:7">
      <c r="A1839" s="3">
        <v>1500055</v>
      </c>
      <c r="D1839">
        <f t="shared" si="87"/>
        <v>2.4169702354381801</v>
      </c>
      <c r="E1839">
        <f t="shared" si="89"/>
        <v>1839</v>
      </c>
      <c r="F1839" s="3">
        <v>20283334</v>
      </c>
      <c r="G1839">
        <f t="shared" si="88"/>
        <v>-0.87418461499089639</v>
      </c>
    </row>
    <row r="1840" spans="1:7">
      <c r="A1840" s="3">
        <v>1396639</v>
      </c>
      <c r="D1840">
        <f t="shared" si="87"/>
        <v>2.442870468509232</v>
      </c>
      <c r="E1840">
        <f t="shared" si="89"/>
        <v>1840</v>
      </c>
      <c r="F1840" s="3">
        <v>21574274</v>
      </c>
      <c r="G1840">
        <f t="shared" si="88"/>
        <v>-0.87446344746763949</v>
      </c>
    </row>
    <row r="1841" spans="1:7">
      <c r="A1841" s="3">
        <v>10000</v>
      </c>
      <c r="D1841">
        <f t="shared" si="87"/>
        <v>2.4705211203292161</v>
      </c>
      <c r="E1841">
        <f t="shared" si="89"/>
        <v>1841</v>
      </c>
      <c r="F1841" s="3">
        <v>22262000</v>
      </c>
      <c r="G1841">
        <f t="shared" si="88"/>
        <v>-0.87487662783205933</v>
      </c>
    </row>
    <row r="1842" spans="1:7">
      <c r="A1842" s="3">
        <v>400000</v>
      </c>
      <c r="D1842">
        <f t="shared" si="87"/>
        <v>2.5002004769720378</v>
      </c>
      <c r="E1842">
        <f t="shared" si="89"/>
        <v>1842</v>
      </c>
      <c r="F1842" s="3">
        <v>23239450</v>
      </c>
      <c r="G1842">
        <f t="shared" si="88"/>
        <v>-0.87531667991751771</v>
      </c>
    </row>
    <row r="1843" spans="1:7">
      <c r="A1843" s="3">
        <v>250000</v>
      </c>
      <c r="D1843">
        <f t="shared" si="87"/>
        <v>2.53226057851681</v>
      </c>
      <c r="E1843">
        <f t="shared" si="89"/>
        <v>1843</v>
      </c>
      <c r="F1843" s="3">
        <v>25000000</v>
      </c>
      <c r="G1843">
        <f t="shared" si="88"/>
        <v>-0.87576219731734095</v>
      </c>
    </row>
    <row r="1844" spans="1:7">
      <c r="A1844" s="3">
        <v>984559</v>
      </c>
      <c r="D1844">
        <f t="shared" si="87"/>
        <v>2.5671561483210059</v>
      </c>
      <c r="E1844">
        <f t="shared" si="89"/>
        <v>1844</v>
      </c>
      <c r="F1844" s="3">
        <v>25085998</v>
      </c>
      <c r="G1844">
        <f t="shared" si="88"/>
        <v>-0.87621982878202798</v>
      </c>
    </row>
    <row r="1845" spans="1:7">
      <c r="A1845" s="3">
        <v>900488</v>
      </c>
      <c r="D1845">
        <f t="shared" si="87"/>
        <v>2.605489373900038</v>
      </c>
      <c r="E1845">
        <f t="shared" si="89"/>
        <v>1845</v>
      </c>
      <c r="F1845" s="3">
        <v>25106639</v>
      </c>
      <c r="G1845">
        <f t="shared" si="88"/>
        <v>-0.87662804426518792</v>
      </c>
    </row>
    <row r="1846" spans="1:7">
      <c r="A1846" s="3">
        <v>24500</v>
      </c>
      <c r="D1846">
        <f t="shared" si="87"/>
        <v>2.6480823189314031</v>
      </c>
      <c r="E1846">
        <f t="shared" si="89"/>
        <v>1846</v>
      </c>
      <c r="F1846" s="3">
        <v>25464998</v>
      </c>
      <c r="G1846">
        <f t="shared" si="88"/>
        <v>-0.87699518568707735</v>
      </c>
    </row>
    <row r="1847" spans="1:7">
      <c r="A1847" s="3">
        <v>1999999</v>
      </c>
      <c r="D1847">
        <f t="shared" si="87"/>
        <v>2.6961004679328235</v>
      </c>
      <c r="E1847">
        <f t="shared" si="89"/>
        <v>1847</v>
      </c>
      <c r="F1847" s="3">
        <v>27640000</v>
      </c>
      <c r="G1847">
        <f t="shared" si="88"/>
        <v>-0.87744524357148768</v>
      </c>
    </row>
    <row r="1848" spans="1:7">
      <c r="A1848" s="3">
        <v>1000000</v>
      </c>
      <c r="D1848">
        <f t="shared" si="87"/>
        <v>2.7512782562974727</v>
      </c>
      <c r="E1848">
        <f t="shared" si="89"/>
        <v>1848</v>
      </c>
      <c r="F1848" s="3">
        <v>35000400</v>
      </c>
      <c r="G1848">
        <f t="shared" si="88"/>
        <v>-0.87787572993705498</v>
      </c>
    </row>
    <row r="1849" spans="1:7">
      <c r="A1849" s="3">
        <v>280000</v>
      </c>
      <c r="D1849">
        <f t="shared" si="87"/>
        <v>2.8163687315765902</v>
      </c>
      <c r="E1849">
        <f t="shared" si="89"/>
        <v>1849</v>
      </c>
      <c r="F1849" s="3">
        <v>40000000</v>
      </c>
      <c r="G1849">
        <f t="shared" si="88"/>
        <v>-0.87834880047353625</v>
      </c>
    </row>
    <row r="1850" spans="1:7">
      <c r="A1850" s="3">
        <v>260000</v>
      </c>
      <c r="D1850">
        <f t="shared" si="87"/>
        <v>2.8961549806740243</v>
      </c>
      <c r="E1850">
        <f t="shared" si="89"/>
        <v>1850</v>
      </c>
      <c r="F1850" s="3">
        <v>45012830</v>
      </c>
      <c r="G1850">
        <f t="shared" si="88"/>
        <v>-0.87877426707953454</v>
      </c>
    </row>
    <row r="1851" spans="1:7">
      <c r="A1851" s="3">
        <v>350000</v>
      </c>
      <c r="D1851">
        <f t="shared" si="87"/>
        <v>3.000165776355411</v>
      </c>
      <c r="E1851">
        <f t="shared" si="89"/>
        <v>1851</v>
      </c>
      <c r="F1851" s="3">
        <v>87333334</v>
      </c>
      <c r="G1851">
        <f t="shared" si="88"/>
        <v>-0.87924077050586646</v>
      </c>
    </row>
    <row r="1852" spans="1:7">
      <c r="A1852" s="3">
        <v>1800000</v>
      </c>
      <c r="D1852">
        <f t="shared" si="87"/>
        <v>3.1524624875016842</v>
      </c>
      <c r="E1852">
        <f t="shared" si="89"/>
        <v>1852</v>
      </c>
      <c r="F1852" s="3">
        <v>90000000</v>
      </c>
      <c r="G1852">
        <f t="shared" si="88"/>
        <v>-0.87970422804256498</v>
      </c>
    </row>
    <row r="1853" spans="1:7">
      <c r="A1853" s="3">
        <v>50000</v>
      </c>
      <c r="D1853">
        <f t="shared" si="87"/>
        <v>3.4602543340345235</v>
      </c>
      <c r="E1853">
        <f t="shared" si="89"/>
        <v>1853</v>
      </c>
      <c r="F1853" s="3">
        <v>100000000</v>
      </c>
      <c r="G1853">
        <f t="shared" si="88"/>
        <v>-0.88015248205903795</v>
      </c>
    </row>
    <row r="1854" spans="1:7">
      <c r="A1854" s="3">
        <v>10000</v>
      </c>
    </row>
  </sheetData>
  <sortState ref="F1:F1853">
    <sortCondition ref="F1" customList="Sun,Mon,Tue,Wed,Thu,Fri,Sat"/>
  </sortState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048576"/>
  <sheetViews>
    <sheetView workbookViewId="0">
      <selection activeCell="B1" sqref="B1:F1048576"/>
    </sheetView>
  </sheetViews>
  <sheetFormatPr baseColWidth="10" defaultRowHeight="15" x14ac:dyDescent="0.75"/>
  <cols>
    <col min="2" max="2" width="45.5" customWidth="1"/>
    <col min="3" max="3" width="11.33203125" customWidth="1"/>
    <col min="4" max="4" width="23.1640625" customWidth="1"/>
    <col min="5" max="5" width="14.5" customWidth="1"/>
    <col min="6" max="6" width="13.83203125" customWidth="1"/>
    <col min="11" max="11" width="13.83203125" customWidth="1"/>
    <col min="14" max="14" width="11.33203125" bestFit="1" customWidth="1"/>
    <col min="15" max="15" width="12.83203125" bestFit="1" customWidth="1"/>
    <col min="16" max="16" width="11.33203125" bestFit="1" customWidth="1"/>
    <col min="17" max="17" width="13" bestFit="1" customWidth="1"/>
    <col min="18" max="19" width="12" bestFit="1" customWidth="1"/>
    <col min="20" max="20" width="12.83203125" bestFit="1" customWidth="1"/>
    <col min="21" max="21" width="12" bestFit="1" customWidth="1"/>
    <col min="22" max="22" width="13" bestFit="1" customWidth="1"/>
    <col min="23" max="23" width="12.83203125" bestFit="1" customWidth="1"/>
    <col min="24" max="24" width="13" bestFit="1" customWidth="1"/>
    <col min="25" max="25" width="11.33203125" bestFit="1" customWidth="1"/>
    <col min="26" max="26" width="13" bestFit="1" customWidth="1"/>
    <col min="27" max="28" width="11.33203125" bestFit="1" customWidth="1"/>
    <col min="29" max="29" width="12.83203125" bestFit="1" customWidth="1"/>
  </cols>
  <sheetData>
    <row r="2" spans="2:29">
      <c r="B2" t="s">
        <v>0</v>
      </c>
      <c r="C2">
        <v>2014</v>
      </c>
      <c r="D2" t="s">
        <v>1</v>
      </c>
      <c r="E2" t="s">
        <v>2</v>
      </c>
      <c r="F2" s="1">
        <v>5100000</v>
      </c>
      <c r="K2" s="1">
        <v>5100000</v>
      </c>
    </row>
    <row r="3" spans="2:29">
      <c r="B3" t="s">
        <v>3</v>
      </c>
      <c r="C3">
        <v>2014</v>
      </c>
      <c r="D3" t="s">
        <v>1</v>
      </c>
      <c r="E3" t="s">
        <v>2</v>
      </c>
      <c r="F3" s="1">
        <v>900900</v>
      </c>
      <c r="K3" s="1">
        <v>900900</v>
      </c>
      <c r="O3" t="s">
        <v>835</v>
      </c>
      <c r="P3">
        <v>2011</v>
      </c>
      <c r="Q3">
        <v>2012</v>
      </c>
      <c r="R3">
        <v>2013</v>
      </c>
      <c r="S3">
        <v>2014</v>
      </c>
    </row>
    <row r="4" spans="2:29">
      <c r="B4" t="s">
        <v>4</v>
      </c>
      <c r="C4">
        <v>2014</v>
      </c>
      <c r="D4" t="s">
        <v>5</v>
      </c>
      <c r="E4" t="s">
        <v>2</v>
      </c>
      <c r="F4" s="1">
        <v>10300300</v>
      </c>
      <c r="K4" s="1">
        <v>10300300</v>
      </c>
      <c r="O4" s="7">
        <v>2281201012</v>
      </c>
      <c r="P4" s="7">
        <v>385324735</v>
      </c>
      <c r="Q4" s="8">
        <v>198585802</v>
      </c>
      <c r="R4" s="7">
        <v>289324595</v>
      </c>
      <c r="S4" s="7">
        <v>32865350</v>
      </c>
      <c r="T4" s="7">
        <v>3385603559</v>
      </c>
    </row>
    <row r="5" spans="2:29">
      <c r="B5" t="s">
        <v>6</v>
      </c>
      <c r="C5">
        <v>2014</v>
      </c>
      <c r="D5" t="s">
        <v>1</v>
      </c>
      <c r="E5" t="s">
        <v>2</v>
      </c>
      <c r="F5" s="1">
        <v>200000</v>
      </c>
      <c r="K5" s="1">
        <v>200000</v>
      </c>
    </row>
    <row r="6" spans="2:29">
      <c r="B6" t="s">
        <v>7</v>
      </c>
      <c r="C6">
        <v>2014</v>
      </c>
      <c r="D6" t="s">
        <v>1</v>
      </c>
      <c r="E6" t="s">
        <v>2</v>
      </c>
      <c r="F6" s="1">
        <v>100000</v>
      </c>
      <c r="K6" s="1">
        <v>100000</v>
      </c>
    </row>
    <row r="7" spans="2:29">
      <c r="B7" t="s">
        <v>4</v>
      </c>
      <c r="C7">
        <v>2014</v>
      </c>
      <c r="D7" t="s">
        <v>1</v>
      </c>
      <c r="E7" t="s">
        <v>2</v>
      </c>
      <c r="F7" s="1">
        <v>582637</v>
      </c>
      <c r="K7" s="1">
        <v>582637</v>
      </c>
    </row>
    <row r="8" spans="2:29">
      <c r="B8" t="s">
        <v>8</v>
      </c>
      <c r="C8">
        <v>2014</v>
      </c>
      <c r="D8" t="s">
        <v>1</v>
      </c>
      <c r="E8" t="s">
        <v>2</v>
      </c>
      <c r="F8" s="1">
        <v>306485</v>
      </c>
      <c r="K8" s="1">
        <v>306485</v>
      </c>
    </row>
    <row r="9" spans="2:29">
      <c r="B9" t="s">
        <v>9</v>
      </c>
      <c r="C9">
        <v>2014</v>
      </c>
      <c r="D9" t="s">
        <v>1</v>
      </c>
      <c r="E9" t="s">
        <v>2</v>
      </c>
      <c r="F9" s="1">
        <v>499730</v>
      </c>
      <c r="K9" s="1">
        <v>499730</v>
      </c>
    </row>
    <row r="10" spans="2:29">
      <c r="B10" t="s">
        <v>10</v>
      </c>
      <c r="C10">
        <v>2014</v>
      </c>
      <c r="D10" t="s">
        <v>1</v>
      </c>
      <c r="E10" t="s">
        <v>2</v>
      </c>
      <c r="F10" s="1">
        <v>500000</v>
      </c>
      <c r="K10" s="1">
        <v>500000</v>
      </c>
    </row>
    <row r="11" spans="2:29">
      <c r="B11" t="s">
        <v>11</v>
      </c>
      <c r="C11">
        <v>2014</v>
      </c>
      <c r="D11" t="s">
        <v>1</v>
      </c>
      <c r="E11" t="s">
        <v>2</v>
      </c>
      <c r="F11" s="1">
        <v>313000</v>
      </c>
      <c r="K11" s="1">
        <v>313000</v>
      </c>
      <c r="M11">
        <v>1999</v>
      </c>
      <c r="N11">
        <v>2000</v>
      </c>
      <c r="O11">
        <v>2001</v>
      </c>
      <c r="P11">
        <v>2002</v>
      </c>
      <c r="Q11">
        <v>2003</v>
      </c>
      <c r="R11">
        <v>2004</v>
      </c>
      <c r="S11">
        <v>2005</v>
      </c>
      <c r="T11">
        <v>2006</v>
      </c>
      <c r="U11">
        <v>2007</v>
      </c>
      <c r="V11">
        <v>2008</v>
      </c>
      <c r="W11">
        <v>2009</v>
      </c>
      <c r="X11">
        <v>2010</v>
      </c>
      <c r="Y11">
        <v>2011</v>
      </c>
      <c r="Z11">
        <v>2012</v>
      </c>
      <c r="AA11">
        <v>2013</v>
      </c>
      <c r="AB11">
        <v>2014</v>
      </c>
    </row>
    <row r="12" spans="2:29">
      <c r="B12" t="s">
        <v>12</v>
      </c>
      <c r="C12">
        <v>2014</v>
      </c>
      <c r="D12" t="s">
        <v>1</v>
      </c>
      <c r="E12" t="s">
        <v>2</v>
      </c>
      <c r="F12" s="1">
        <v>500000</v>
      </c>
      <c r="K12" s="1">
        <v>500000</v>
      </c>
      <c r="M12">
        <v>349615</v>
      </c>
      <c r="N12" s="7">
        <v>262781334</v>
      </c>
      <c r="O12" s="7">
        <v>168523084</v>
      </c>
      <c r="P12" s="7">
        <v>126135490</v>
      </c>
      <c r="Q12" s="7">
        <v>386100294</v>
      </c>
      <c r="R12" s="7">
        <v>123964573</v>
      </c>
      <c r="S12" s="7">
        <v>214277469</v>
      </c>
      <c r="T12" s="7">
        <v>261102205</v>
      </c>
      <c r="U12" s="7">
        <v>182247148</v>
      </c>
      <c r="V12" s="7">
        <v>135307454</v>
      </c>
      <c r="W12" s="7">
        <v>434196960</v>
      </c>
      <c r="X12" s="7">
        <v>198302065</v>
      </c>
      <c r="Y12" s="7">
        <v>385324735</v>
      </c>
      <c r="Z12" s="8">
        <v>198585802</v>
      </c>
      <c r="AA12" s="7">
        <v>289324595</v>
      </c>
      <c r="AB12" s="7">
        <v>32865350</v>
      </c>
      <c r="AC12" s="7">
        <v>3385603559</v>
      </c>
    </row>
    <row r="13" spans="2:29">
      <c r="B13" t="s">
        <v>13</v>
      </c>
      <c r="C13">
        <v>2014</v>
      </c>
      <c r="D13" t="s">
        <v>1</v>
      </c>
      <c r="E13" t="s">
        <v>2</v>
      </c>
      <c r="F13" s="1">
        <v>3998633</v>
      </c>
      <c r="K13" s="1">
        <v>3998633</v>
      </c>
      <c r="M13">
        <v>3</v>
      </c>
      <c r="N13">
        <v>73</v>
      </c>
      <c r="O13">
        <v>106</v>
      </c>
      <c r="P13">
        <v>35</v>
      </c>
      <c r="Q13">
        <v>90</v>
      </c>
      <c r="R13">
        <v>59</v>
      </c>
      <c r="S13">
        <v>113</v>
      </c>
      <c r="T13">
        <v>97</v>
      </c>
      <c r="U13">
        <v>88</v>
      </c>
      <c r="V13">
        <v>79</v>
      </c>
      <c r="W13">
        <v>143</v>
      </c>
      <c r="X13">
        <v>162</v>
      </c>
      <c r="Y13">
        <v>245</v>
      </c>
      <c r="Z13">
        <v>187</v>
      </c>
      <c r="AA13">
        <v>326</v>
      </c>
      <c r="AB13">
        <v>36</v>
      </c>
      <c r="AC13">
        <f>SUM(M13:AB13)</f>
        <v>1842</v>
      </c>
    </row>
    <row r="14" spans="2:29">
      <c r="B14" t="s">
        <v>14</v>
      </c>
      <c r="C14">
        <v>2014</v>
      </c>
      <c r="D14" t="s">
        <v>1</v>
      </c>
      <c r="E14" t="s">
        <v>2</v>
      </c>
      <c r="F14" s="1">
        <v>400000</v>
      </c>
      <c r="K14" s="1">
        <v>400000</v>
      </c>
    </row>
    <row r="15" spans="2:29">
      <c r="B15" t="s">
        <v>15</v>
      </c>
      <c r="C15">
        <v>2014</v>
      </c>
      <c r="D15" t="s">
        <v>1</v>
      </c>
      <c r="E15" t="s">
        <v>2</v>
      </c>
      <c r="F15" s="1">
        <v>25000</v>
      </c>
      <c r="K15" s="1">
        <v>25000</v>
      </c>
    </row>
    <row r="16" spans="2:29">
      <c r="B16" t="s">
        <v>16</v>
      </c>
      <c r="C16">
        <v>2014</v>
      </c>
      <c r="D16" t="s">
        <v>1</v>
      </c>
      <c r="E16" t="s">
        <v>2</v>
      </c>
      <c r="F16" s="1">
        <v>12327</v>
      </c>
      <c r="K16" s="1">
        <v>12327</v>
      </c>
      <c r="P16" t="s">
        <v>859</v>
      </c>
    </row>
    <row r="17" spans="2:29">
      <c r="B17" t="s">
        <v>17</v>
      </c>
      <c r="C17">
        <v>2014</v>
      </c>
      <c r="D17" t="s">
        <v>1</v>
      </c>
      <c r="E17" t="s">
        <v>2</v>
      </c>
      <c r="F17" s="1">
        <v>791000</v>
      </c>
      <c r="K17" s="1">
        <v>791000</v>
      </c>
    </row>
    <row r="18" spans="2:29">
      <c r="B18" t="s">
        <v>18</v>
      </c>
      <c r="C18">
        <v>2014</v>
      </c>
      <c r="D18" t="s">
        <v>1</v>
      </c>
      <c r="E18" t="s">
        <v>2</v>
      </c>
      <c r="F18" s="1">
        <v>200000</v>
      </c>
      <c r="K18" s="1">
        <v>200000</v>
      </c>
    </row>
    <row r="19" spans="2:29">
      <c r="B19" t="s">
        <v>19</v>
      </c>
      <c r="C19">
        <v>2014</v>
      </c>
      <c r="D19" t="s">
        <v>1</v>
      </c>
      <c r="E19" t="s">
        <v>2</v>
      </c>
      <c r="F19" s="1">
        <v>100000</v>
      </c>
      <c r="K19" s="1">
        <v>100000</v>
      </c>
    </row>
    <row r="20" spans="2:29">
      <c r="B20" t="s">
        <v>20</v>
      </c>
      <c r="C20">
        <v>2014</v>
      </c>
      <c r="D20" t="s">
        <v>1</v>
      </c>
      <c r="E20" t="s">
        <v>2</v>
      </c>
      <c r="F20" s="1">
        <v>20000</v>
      </c>
      <c r="K20" s="1">
        <v>20000</v>
      </c>
    </row>
    <row r="21" spans="2:29">
      <c r="B21" t="s">
        <v>21</v>
      </c>
      <c r="C21">
        <v>2014</v>
      </c>
      <c r="D21" t="s">
        <v>1</v>
      </c>
      <c r="E21" t="s">
        <v>2</v>
      </c>
      <c r="F21" s="1">
        <v>10000</v>
      </c>
      <c r="K21" s="1">
        <v>10000</v>
      </c>
      <c r="O21">
        <v>349615</v>
      </c>
      <c r="P21" s="7">
        <v>262781334</v>
      </c>
      <c r="Q21" s="7">
        <v>168523084</v>
      </c>
      <c r="R21" s="7">
        <v>126135490</v>
      </c>
      <c r="S21" s="7">
        <v>386100294</v>
      </c>
      <c r="T21">
        <f>SUM(O21:S21)</f>
        <v>943889817</v>
      </c>
    </row>
    <row r="22" spans="2:29">
      <c r="B22" t="s">
        <v>22</v>
      </c>
      <c r="C22">
        <v>2014</v>
      </c>
      <c r="D22" t="s">
        <v>1</v>
      </c>
      <c r="E22" t="s">
        <v>2</v>
      </c>
      <c r="F22" s="1">
        <v>27500</v>
      </c>
      <c r="K22" s="1">
        <v>27500</v>
      </c>
    </row>
    <row r="23" spans="2:29">
      <c r="B23" t="s">
        <v>23</v>
      </c>
      <c r="C23">
        <v>2014</v>
      </c>
      <c r="D23" t="s">
        <v>1</v>
      </c>
      <c r="E23" t="s">
        <v>2</v>
      </c>
      <c r="F23" s="1">
        <v>21080</v>
      </c>
      <c r="K23" s="1">
        <v>21080</v>
      </c>
    </row>
    <row r="24" spans="2:29">
      <c r="B24" t="s">
        <v>24</v>
      </c>
      <c r="C24">
        <v>2014</v>
      </c>
      <c r="D24" t="s">
        <v>1</v>
      </c>
      <c r="E24" t="s">
        <v>2</v>
      </c>
      <c r="F24" s="1">
        <v>468433</v>
      </c>
      <c r="K24" s="1">
        <v>468433</v>
      </c>
      <c r="O24" s="7">
        <v>123964573</v>
      </c>
      <c r="P24" s="7">
        <v>214277469</v>
      </c>
      <c r="Q24" s="7">
        <v>261102205</v>
      </c>
      <c r="R24" s="7">
        <v>182247148</v>
      </c>
      <c r="S24" s="7">
        <f>SUM(O24:R24)</f>
        <v>781591395</v>
      </c>
      <c r="V24" s="7">
        <v>123964573</v>
      </c>
      <c r="W24" s="7">
        <v>214277469</v>
      </c>
      <c r="X24" s="7">
        <v>261102205</v>
      </c>
      <c r="Y24" s="7">
        <v>182247148</v>
      </c>
      <c r="Z24" s="7">
        <v>135307454</v>
      </c>
      <c r="AA24" s="7">
        <f>SUM(V24:Z24)</f>
        <v>916898849</v>
      </c>
    </row>
    <row r="25" spans="2:29">
      <c r="B25" t="s">
        <v>24</v>
      </c>
      <c r="C25">
        <v>2014</v>
      </c>
      <c r="D25" t="s">
        <v>1</v>
      </c>
      <c r="E25" t="s">
        <v>2</v>
      </c>
      <c r="F25" s="1">
        <v>1068280</v>
      </c>
      <c r="K25" s="1">
        <v>1068280</v>
      </c>
    </row>
    <row r="26" spans="2:29">
      <c r="B26" t="s">
        <v>25</v>
      </c>
      <c r="C26">
        <v>2014</v>
      </c>
      <c r="D26" t="s">
        <v>1</v>
      </c>
      <c r="E26" t="s">
        <v>2</v>
      </c>
      <c r="F26" s="1">
        <v>200000</v>
      </c>
      <c r="K26" s="1">
        <v>200000</v>
      </c>
    </row>
    <row r="27" spans="2:29">
      <c r="B27" t="s">
        <v>26</v>
      </c>
      <c r="C27">
        <v>2014</v>
      </c>
      <c r="D27" t="s">
        <v>1</v>
      </c>
      <c r="E27" t="s">
        <v>2</v>
      </c>
      <c r="F27" s="1">
        <v>115000</v>
      </c>
      <c r="K27" s="1">
        <v>115000</v>
      </c>
    </row>
    <row r="28" spans="2:29">
      <c r="B28" t="s">
        <v>27</v>
      </c>
      <c r="C28">
        <v>2014</v>
      </c>
      <c r="D28" t="s">
        <v>1</v>
      </c>
      <c r="E28" t="s">
        <v>2</v>
      </c>
      <c r="F28" s="1">
        <v>500000</v>
      </c>
      <c r="K28" s="1">
        <v>500000</v>
      </c>
    </row>
    <row r="29" spans="2:29">
      <c r="B29" t="s">
        <v>28</v>
      </c>
      <c r="C29">
        <v>2014</v>
      </c>
      <c r="D29" t="s">
        <v>1</v>
      </c>
      <c r="E29" t="s">
        <v>2</v>
      </c>
      <c r="F29" s="1">
        <v>517860</v>
      </c>
      <c r="K29" s="1">
        <v>517860</v>
      </c>
      <c r="R29">
        <v>3</v>
      </c>
      <c r="S29">
        <v>73</v>
      </c>
      <c r="T29">
        <v>106</v>
      </c>
      <c r="U29">
        <v>35</v>
      </c>
      <c r="V29">
        <v>90</v>
      </c>
      <c r="W29">
        <f>SUM(R29:V29)</f>
        <v>307</v>
      </c>
    </row>
    <row r="30" spans="2:29">
      <c r="B30" t="s">
        <v>29</v>
      </c>
      <c r="C30">
        <v>2014</v>
      </c>
      <c r="D30" t="s">
        <v>1</v>
      </c>
      <c r="E30" t="s">
        <v>2</v>
      </c>
      <c r="F30" s="1">
        <v>200000</v>
      </c>
      <c r="K30" s="1">
        <v>200000</v>
      </c>
    </row>
    <row r="31" spans="2:29">
      <c r="B31" t="s">
        <v>30</v>
      </c>
      <c r="C31">
        <v>2014</v>
      </c>
      <c r="D31" t="s">
        <v>1</v>
      </c>
      <c r="E31" t="s">
        <v>2</v>
      </c>
      <c r="F31" s="1">
        <v>281800</v>
      </c>
      <c r="K31" s="1">
        <v>281800</v>
      </c>
      <c r="Z31" s="7">
        <v>434196960</v>
      </c>
      <c r="AA31" s="7">
        <v>198302065</v>
      </c>
      <c r="AB31" s="7">
        <v>385324735</v>
      </c>
      <c r="AC31" s="7">
        <f>SUM(Z31:AB31)</f>
        <v>1017823760</v>
      </c>
    </row>
    <row r="32" spans="2:29">
      <c r="B32" t="s">
        <v>31</v>
      </c>
      <c r="C32">
        <v>2014</v>
      </c>
      <c r="D32" t="s">
        <v>1</v>
      </c>
      <c r="E32" t="s">
        <v>2</v>
      </c>
      <c r="F32" s="1">
        <v>1112000</v>
      </c>
      <c r="K32" s="1">
        <v>1112000</v>
      </c>
    </row>
    <row r="33" spans="2:29">
      <c r="B33" t="s">
        <v>32</v>
      </c>
      <c r="C33">
        <v>2014</v>
      </c>
      <c r="D33" t="s">
        <v>1</v>
      </c>
      <c r="E33" t="s">
        <v>2</v>
      </c>
      <c r="F33" s="1">
        <v>1249040</v>
      </c>
      <c r="K33" s="1">
        <v>1249040</v>
      </c>
    </row>
    <row r="34" spans="2:29">
      <c r="B34" t="s">
        <v>16</v>
      </c>
      <c r="C34">
        <v>2014</v>
      </c>
      <c r="D34" t="s">
        <v>1</v>
      </c>
      <c r="E34" t="s">
        <v>2</v>
      </c>
      <c r="F34" s="1">
        <v>7629</v>
      </c>
      <c r="K34" s="1">
        <v>7629</v>
      </c>
    </row>
    <row r="35" spans="2:29">
      <c r="B35" t="s">
        <v>33</v>
      </c>
      <c r="C35">
        <v>2014</v>
      </c>
      <c r="D35" t="s">
        <v>1</v>
      </c>
      <c r="E35" t="s">
        <v>2</v>
      </c>
      <c r="F35" s="1">
        <v>342576</v>
      </c>
      <c r="K35" s="1">
        <v>342576</v>
      </c>
      <c r="T35">
        <v>59</v>
      </c>
      <c r="U35">
        <v>113</v>
      </c>
      <c r="V35">
        <v>97</v>
      </c>
      <c r="W35">
        <f>SUM(T35:V35)</f>
        <v>269</v>
      </c>
      <c r="Z35" s="8">
        <v>198585802</v>
      </c>
      <c r="AA35" s="7">
        <v>289324595</v>
      </c>
      <c r="AB35" s="7">
        <v>32865350</v>
      </c>
      <c r="AC35" s="1">
        <f>SUM(Z35:AB35)</f>
        <v>520775747</v>
      </c>
    </row>
    <row r="36" spans="2:29">
      <c r="B36" t="s">
        <v>34</v>
      </c>
      <c r="C36">
        <v>2014</v>
      </c>
      <c r="D36" t="s">
        <v>1</v>
      </c>
      <c r="E36" t="s">
        <v>2</v>
      </c>
      <c r="F36" s="1">
        <v>10000</v>
      </c>
      <c r="K36" s="1">
        <v>10000</v>
      </c>
    </row>
    <row r="37" spans="2:29">
      <c r="B37" t="s">
        <v>35</v>
      </c>
      <c r="C37">
        <v>2014</v>
      </c>
      <c r="D37" t="s">
        <v>1</v>
      </c>
      <c r="E37" t="s">
        <v>2</v>
      </c>
      <c r="F37" s="1">
        <v>450000</v>
      </c>
      <c r="K37" s="1">
        <v>450000</v>
      </c>
    </row>
    <row r="38" spans="2:29">
      <c r="B38" t="s">
        <v>4</v>
      </c>
      <c r="C38">
        <v>2014</v>
      </c>
      <c r="D38" t="s">
        <v>1</v>
      </c>
      <c r="E38" t="s">
        <v>2</v>
      </c>
      <c r="F38" s="1">
        <v>1163695</v>
      </c>
      <c r="K38" s="1">
        <v>1163695</v>
      </c>
      <c r="T38">
        <v>88</v>
      </c>
      <c r="U38">
        <v>79</v>
      </c>
      <c r="V38">
        <v>143</v>
      </c>
      <c r="W38">
        <v>162</v>
      </c>
      <c r="X38">
        <v>245</v>
      </c>
      <c r="Y38">
        <f>SUM(T38:X38)</f>
        <v>717</v>
      </c>
    </row>
    <row r="39" spans="2:29">
      <c r="B39" t="s">
        <v>36</v>
      </c>
      <c r="C39">
        <v>2014</v>
      </c>
      <c r="D39" t="s">
        <v>1</v>
      </c>
      <c r="E39" t="s">
        <v>2</v>
      </c>
      <c r="F39" s="1">
        <v>249445</v>
      </c>
      <c r="K39" s="1">
        <v>249445</v>
      </c>
    </row>
    <row r="40" spans="2:29">
      <c r="B40" t="s">
        <v>4</v>
      </c>
      <c r="C40">
        <v>2014</v>
      </c>
      <c r="D40" t="s">
        <v>1</v>
      </c>
      <c r="E40" t="s">
        <v>2</v>
      </c>
      <c r="F40" s="1">
        <v>21000</v>
      </c>
      <c r="K40" s="1">
        <v>21000</v>
      </c>
      <c r="T40">
        <v>187</v>
      </c>
      <c r="U40">
        <v>326</v>
      </c>
      <c r="V40">
        <v>36</v>
      </c>
      <c r="W40">
        <f>SUM(T40:V40)</f>
        <v>549</v>
      </c>
    </row>
    <row r="41" spans="2:29">
      <c r="B41" t="s">
        <v>37</v>
      </c>
      <c r="C41">
        <v>2013</v>
      </c>
      <c r="D41" t="s">
        <v>1</v>
      </c>
      <c r="E41" t="s">
        <v>2</v>
      </c>
      <c r="F41" s="1">
        <v>300000</v>
      </c>
      <c r="K41" s="1">
        <v>300000</v>
      </c>
    </row>
    <row r="42" spans="2:29">
      <c r="B42" t="s">
        <v>38</v>
      </c>
      <c r="C42">
        <v>2013</v>
      </c>
      <c r="D42" t="s">
        <v>1</v>
      </c>
      <c r="E42" t="s">
        <v>2</v>
      </c>
      <c r="F42" s="1">
        <v>399827</v>
      </c>
      <c r="K42" s="1">
        <v>399827</v>
      </c>
    </row>
    <row r="43" spans="2:29">
      <c r="B43" t="s">
        <v>7</v>
      </c>
      <c r="C43">
        <v>2013</v>
      </c>
      <c r="D43" t="s">
        <v>1</v>
      </c>
      <c r="E43" t="s">
        <v>2</v>
      </c>
      <c r="F43" s="1">
        <v>2694891</v>
      </c>
      <c r="K43" s="1">
        <v>2694891</v>
      </c>
    </row>
    <row r="44" spans="2:29">
      <c r="B44" t="s">
        <v>39</v>
      </c>
      <c r="C44">
        <v>2013</v>
      </c>
      <c r="D44" t="s">
        <v>1</v>
      </c>
      <c r="E44" t="s">
        <v>2</v>
      </c>
      <c r="F44" s="1">
        <v>80426</v>
      </c>
      <c r="K44" s="1">
        <v>80426</v>
      </c>
    </row>
    <row r="45" spans="2:29">
      <c r="B45" t="s">
        <v>40</v>
      </c>
      <c r="C45">
        <v>2013</v>
      </c>
      <c r="D45" t="s">
        <v>1</v>
      </c>
      <c r="E45" t="s">
        <v>2</v>
      </c>
      <c r="F45" s="1">
        <v>75000</v>
      </c>
      <c r="K45" s="1">
        <v>75000</v>
      </c>
    </row>
    <row r="46" spans="2:29">
      <c r="B46" t="s">
        <v>41</v>
      </c>
      <c r="C46">
        <v>2013</v>
      </c>
      <c r="D46" t="s">
        <v>1</v>
      </c>
      <c r="E46" t="s">
        <v>2</v>
      </c>
      <c r="F46" s="1">
        <v>80000</v>
      </c>
      <c r="K46" s="1">
        <v>80000</v>
      </c>
    </row>
    <row r="47" spans="2:29">
      <c r="B47" t="s">
        <v>42</v>
      </c>
      <c r="C47">
        <v>2013</v>
      </c>
      <c r="D47" t="s">
        <v>1</v>
      </c>
      <c r="E47" t="s">
        <v>2</v>
      </c>
      <c r="F47" s="1">
        <v>298176</v>
      </c>
      <c r="K47" s="1">
        <v>298176</v>
      </c>
    </row>
    <row r="48" spans="2:29">
      <c r="B48" t="s">
        <v>43</v>
      </c>
      <c r="C48">
        <v>2013</v>
      </c>
      <c r="D48" t="s">
        <v>1</v>
      </c>
      <c r="E48" t="s">
        <v>2</v>
      </c>
      <c r="F48" s="1">
        <v>4200000</v>
      </c>
      <c r="K48" s="1">
        <v>4200000</v>
      </c>
    </row>
    <row r="49" spans="2:11">
      <c r="B49" t="s">
        <v>44</v>
      </c>
      <c r="C49">
        <v>2013</v>
      </c>
      <c r="D49" t="s">
        <v>1</v>
      </c>
      <c r="E49" t="s">
        <v>2</v>
      </c>
      <c r="F49" s="1">
        <v>8000000</v>
      </c>
      <c r="K49" s="1">
        <v>8000000</v>
      </c>
    </row>
    <row r="50" spans="2:11">
      <c r="B50" t="s">
        <v>45</v>
      </c>
      <c r="C50">
        <v>2013</v>
      </c>
      <c r="D50" t="s">
        <v>1</v>
      </c>
      <c r="E50" t="s">
        <v>2</v>
      </c>
      <c r="F50" s="1">
        <v>623035</v>
      </c>
      <c r="K50" s="1">
        <v>623035</v>
      </c>
    </row>
    <row r="51" spans="2:11">
      <c r="B51" t="s">
        <v>46</v>
      </c>
      <c r="C51">
        <v>2013</v>
      </c>
      <c r="D51" t="s">
        <v>1</v>
      </c>
      <c r="E51" t="s">
        <v>2</v>
      </c>
      <c r="F51" s="1">
        <v>201600</v>
      </c>
      <c r="K51" s="1">
        <v>201600</v>
      </c>
    </row>
    <row r="52" spans="2:11">
      <c r="B52" t="s">
        <v>16</v>
      </c>
      <c r="C52">
        <v>2013</v>
      </c>
      <c r="D52" t="s">
        <v>1</v>
      </c>
      <c r="E52" t="s">
        <v>2</v>
      </c>
      <c r="F52" s="1">
        <v>5000000</v>
      </c>
      <c r="K52" s="1">
        <v>5000000</v>
      </c>
    </row>
    <row r="53" spans="2:11">
      <c r="B53" t="s">
        <v>43</v>
      </c>
      <c r="C53">
        <v>2013</v>
      </c>
      <c r="D53" t="s">
        <v>1</v>
      </c>
      <c r="E53" t="s">
        <v>2</v>
      </c>
      <c r="F53" s="1">
        <v>257675</v>
      </c>
      <c r="K53" s="1">
        <v>257675</v>
      </c>
    </row>
    <row r="54" spans="2:11">
      <c r="B54" t="s">
        <v>47</v>
      </c>
      <c r="C54">
        <v>2013</v>
      </c>
      <c r="D54" t="s">
        <v>1</v>
      </c>
      <c r="E54" t="s">
        <v>2</v>
      </c>
      <c r="F54" s="1">
        <v>965190</v>
      </c>
      <c r="K54" s="1">
        <v>965190</v>
      </c>
    </row>
    <row r="55" spans="2:11">
      <c r="B55" t="s">
        <v>48</v>
      </c>
      <c r="C55">
        <v>2013</v>
      </c>
      <c r="D55" t="s">
        <v>1</v>
      </c>
      <c r="E55" t="s">
        <v>2</v>
      </c>
      <c r="F55" s="1">
        <v>487071</v>
      </c>
      <c r="K55" s="1">
        <v>487071</v>
      </c>
    </row>
    <row r="56" spans="2:11">
      <c r="B56" t="s">
        <v>49</v>
      </c>
      <c r="C56">
        <v>2013</v>
      </c>
      <c r="D56" t="s">
        <v>1</v>
      </c>
      <c r="E56" t="s">
        <v>2</v>
      </c>
      <c r="F56" s="1">
        <v>500000</v>
      </c>
      <c r="K56" s="1">
        <v>500000</v>
      </c>
    </row>
    <row r="57" spans="2:11">
      <c r="B57" t="s">
        <v>3</v>
      </c>
      <c r="C57">
        <v>2013</v>
      </c>
      <c r="D57" t="s">
        <v>1</v>
      </c>
      <c r="E57" t="s">
        <v>2</v>
      </c>
      <c r="F57" s="1">
        <v>550000</v>
      </c>
      <c r="K57" s="1">
        <v>550000</v>
      </c>
    </row>
    <row r="58" spans="2:11">
      <c r="B58" t="s">
        <v>3</v>
      </c>
      <c r="C58">
        <v>2013</v>
      </c>
      <c r="D58" t="s">
        <v>1</v>
      </c>
      <c r="E58" t="s">
        <v>2</v>
      </c>
      <c r="F58" s="1">
        <v>350000</v>
      </c>
      <c r="K58" s="1">
        <v>350000</v>
      </c>
    </row>
    <row r="59" spans="2:11">
      <c r="B59" t="s">
        <v>43</v>
      </c>
      <c r="C59">
        <v>2013</v>
      </c>
      <c r="D59" t="s">
        <v>1</v>
      </c>
      <c r="E59" t="s">
        <v>2</v>
      </c>
      <c r="F59" s="1">
        <v>299263</v>
      </c>
      <c r="K59" s="1">
        <v>299263</v>
      </c>
    </row>
    <row r="60" spans="2:11">
      <c r="B60" t="s">
        <v>50</v>
      </c>
      <c r="C60">
        <v>2013</v>
      </c>
      <c r="D60" t="s">
        <v>1</v>
      </c>
      <c r="E60" t="s">
        <v>2</v>
      </c>
      <c r="F60" s="1">
        <v>525000</v>
      </c>
      <c r="K60" s="1">
        <v>525000</v>
      </c>
    </row>
    <row r="61" spans="2:11">
      <c r="B61" t="s">
        <v>51</v>
      </c>
      <c r="C61">
        <v>2013</v>
      </c>
      <c r="D61" t="s">
        <v>1</v>
      </c>
      <c r="E61" t="s">
        <v>2</v>
      </c>
      <c r="F61" s="1">
        <v>4000000</v>
      </c>
      <c r="K61" s="1">
        <v>4000000</v>
      </c>
    </row>
    <row r="62" spans="2:11">
      <c r="B62" t="s">
        <v>52</v>
      </c>
      <c r="C62">
        <v>2013</v>
      </c>
      <c r="D62" t="s">
        <v>1</v>
      </c>
      <c r="E62" t="s">
        <v>2</v>
      </c>
      <c r="F62" s="1">
        <v>249830</v>
      </c>
      <c r="K62" s="1">
        <v>249830</v>
      </c>
    </row>
    <row r="63" spans="2:11">
      <c r="B63" t="s">
        <v>53</v>
      </c>
      <c r="C63">
        <v>2013</v>
      </c>
      <c r="D63" t="s">
        <v>1</v>
      </c>
      <c r="E63" t="s">
        <v>2</v>
      </c>
      <c r="F63" s="1">
        <v>240000</v>
      </c>
      <c r="K63" s="1">
        <v>240000</v>
      </c>
    </row>
    <row r="64" spans="2:11">
      <c r="B64" t="s">
        <v>54</v>
      </c>
      <c r="C64">
        <v>2013</v>
      </c>
      <c r="D64" t="s">
        <v>1</v>
      </c>
      <c r="E64" t="s">
        <v>2</v>
      </c>
      <c r="F64" s="1">
        <v>2000000</v>
      </c>
      <c r="K64" s="1">
        <v>2000000</v>
      </c>
    </row>
    <row r="65" spans="2:11">
      <c r="B65" t="s">
        <v>55</v>
      </c>
      <c r="C65">
        <v>2013</v>
      </c>
      <c r="D65" t="s">
        <v>1</v>
      </c>
      <c r="E65" t="s">
        <v>2</v>
      </c>
      <c r="F65" s="1">
        <v>820465</v>
      </c>
      <c r="K65" s="1">
        <v>820465</v>
      </c>
    </row>
    <row r="66" spans="2:11">
      <c r="B66" t="s">
        <v>56</v>
      </c>
      <c r="C66">
        <v>2013</v>
      </c>
      <c r="D66" t="s">
        <v>1</v>
      </c>
      <c r="E66" t="s">
        <v>2</v>
      </c>
      <c r="F66" s="1">
        <v>300653</v>
      </c>
      <c r="K66" s="1">
        <v>300653</v>
      </c>
    </row>
    <row r="67" spans="2:11">
      <c r="B67" t="s">
        <v>57</v>
      </c>
      <c r="C67">
        <v>2013</v>
      </c>
      <c r="D67" t="s">
        <v>1</v>
      </c>
      <c r="E67" t="s">
        <v>2</v>
      </c>
      <c r="F67" s="1">
        <v>395931</v>
      </c>
      <c r="K67" s="1">
        <v>395931</v>
      </c>
    </row>
    <row r="68" spans="2:11">
      <c r="B68" t="s">
        <v>7</v>
      </c>
      <c r="C68">
        <v>2013</v>
      </c>
      <c r="D68" t="s">
        <v>1</v>
      </c>
      <c r="E68" t="s">
        <v>2</v>
      </c>
      <c r="F68" s="1">
        <v>750000</v>
      </c>
      <c r="K68" s="1">
        <v>750000</v>
      </c>
    </row>
    <row r="69" spans="2:11">
      <c r="B69" t="s">
        <v>58</v>
      </c>
      <c r="C69">
        <v>2013</v>
      </c>
      <c r="D69" t="s">
        <v>1</v>
      </c>
      <c r="E69" t="s">
        <v>2</v>
      </c>
      <c r="F69" s="1">
        <v>606608</v>
      </c>
      <c r="K69" s="1">
        <v>606608</v>
      </c>
    </row>
    <row r="70" spans="2:11">
      <c r="B70" t="s">
        <v>59</v>
      </c>
      <c r="C70">
        <v>2013</v>
      </c>
      <c r="D70" t="s">
        <v>1</v>
      </c>
      <c r="E70" t="s">
        <v>2</v>
      </c>
      <c r="F70" s="1">
        <v>750000</v>
      </c>
      <c r="K70" s="1">
        <v>750000</v>
      </c>
    </row>
    <row r="71" spans="2:11">
      <c r="B71" t="s">
        <v>60</v>
      </c>
      <c r="C71">
        <v>2013</v>
      </c>
      <c r="D71" t="s">
        <v>1</v>
      </c>
      <c r="E71" t="s">
        <v>2</v>
      </c>
      <c r="F71" s="1">
        <v>2156297</v>
      </c>
      <c r="K71" s="1">
        <v>2156297</v>
      </c>
    </row>
    <row r="72" spans="2:11">
      <c r="B72" t="s">
        <v>61</v>
      </c>
      <c r="C72">
        <v>2013</v>
      </c>
      <c r="D72" t="s">
        <v>1</v>
      </c>
      <c r="E72" t="s">
        <v>2</v>
      </c>
      <c r="F72" s="1">
        <v>557743</v>
      </c>
      <c r="K72" s="1">
        <v>557743</v>
      </c>
    </row>
    <row r="73" spans="2:11">
      <c r="B73" t="s">
        <v>35</v>
      </c>
      <c r="C73">
        <v>2013</v>
      </c>
      <c r="D73" t="s">
        <v>1</v>
      </c>
      <c r="E73" t="s">
        <v>2</v>
      </c>
      <c r="F73" s="1">
        <v>200000</v>
      </c>
      <c r="K73" s="1">
        <v>200000</v>
      </c>
    </row>
    <row r="74" spans="2:11">
      <c r="B74" t="s">
        <v>62</v>
      </c>
      <c r="C74">
        <v>2013</v>
      </c>
      <c r="D74" t="s">
        <v>1</v>
      </c>
      <c r="E74" t="s">
        <v>2</v>
      </c>
      <c r="F74" s="1">
        <v>75000</v>
      </c>
      <c r="K74" s="1">
        <v>75000</v>
      </c>
    </row>
    <row r="75" spans="2:11">
      <c r="B75" t="s">
        <v>17</v>
      </c>
      <c r="C75">
        <v>2013</v>
      </c>
      <c r="D75" t="s">
        <v>1</v>
      </c>
      <c r="E75" t="s">
        <v>2</v>
      </c>
      <c r="F75" s="1">
        <v>185840</v>
      </c>
      <c r="K75" s="1">
        <v>185840</v>
      </c>
    </row>
    <row r="76" spans="2:11">
      <c r="B76" t="s">
        <v>63</v>
      </c>
      <c r="C76">
        <v>2013</v>
      </c>
      <c r="D76" t="s">
        <v>1</v>
      </c>
      <c r="E76" t="s">
        <v>2</v>
      </c>
      <c r="F76" s="1">
        <v>1958500</v>
      </c>
      <c r="K76" s="1">
        <v>1958500</v>
      </c>
    </row>
    <row r="77" spans="2:11">
      <c r="B77" t="s">
        <v>64</v>
      </c>
      <c r="C77">
        <v>2013</v>
      </c>
      <c r="D77" t="s">
        <v>1</v>
      </c>
      <c r="E77" t="s">
        <v>2</v>
      </c>
      <c r="F77" s="1">
        <v>200000</v>
      </c>
      <c r="K77" s="1">
        <v>200000</v>
      </c>
    </row>
    <row r="78" spans="2:11">
      <c r="B78" t="s">
        <v>65</v>
      </c>
      <c r="C78">
        <v>2013</v>
      </c>
      <c r="D78" t="s">
        <v>1</v>
      </c>
      <c r="E78" t="s">
        <v>2</v>
      </c>
      <c r="F78" s="1">
        <v>2000000</v>
      </c>
      <c r="K78" s="1">
        <v>2000000</v>
      </c>
    </row>
    <row r="79" spans="2:11">
      <c r="B79" t="s">
        <v>66</v>
      </c>
      <c r="C79">
        <v>2013</v>
      </c>
      <c r="D79" t="s">
        <v>1</v>
      </c>
      <c r="E79" t="s">
        <v>2</v>
      </c>
      <c r="F79" s="1">
        <v>200000</v>
      </c>
      <c r="K79" s="1">
        <v>200000</v>
      </c>
    </row>
    <row r="80" spans="2:11">
      <c r="B80" t="s">
        <v>67</v>
      </c>
      <c r="C80">
        <v>2013</v>
      </c>
      <c r="D80" t="s">
        <v>1</v>
      </c>
      <c r="E80" t="s">
        <v>2</v>
      </c>
      <c r="F80" s="1">
        <v>299363</v>
      </c>
      <c r="K80" s="1">
        <v>299363</v>
      </c>
    </row>
    <row r="81" spans="2:11">
      <c r="B81" t="s">
        <v>68</v>
      </c>
      <c r="C81">
        <v>2013</v>
      </c>
      <c r="D81" t="s">
        <v>1</v>
      </c>
      <c r="E81" t="s">
        <v>2</v>
      </c>
      <c r="F81" s="1">
        <v>500000</v>
      </c>
      <c r="K81" s="1">
        <v>500000</v>
      </c>
    </row>
    <row r="82" spans="2:11">
      <c r="B82" t="s">
        <v>69</v>
      </c>
      <c r="C82">
        <v>2013</v>
      </c>
      <c r="D82" t="s">
        <v>1</v>
      </c>
      <c r="E82" t="s">
        <v>2</v>
      </c>
      <c r="F82" s="1">
        <v>400000</v>
      </c>
      <c r="K82" s="1">
        <v>400000</v>
      </c>
    </row>
    <row r="83" spans="2:11">
      <c r="B83" t="s">
        <v>70</v>
      </c>
      <c r="C83">
        <v>2013</v>
      </c>
      <c r="D83" t="s">
        <v>1</v>
      </c>
      <c r="E83" t="s">
        <v>2</v>
      </c>
      <c r="F83" s="1">
        <v>798408</v>
      </c>
      <c r="K83" s="1">
        <v>798408</v>
      </c>
    </row>
    <row r="84" spans="2:11">
      <c r="B84" t="s">
        <v>71</v>
      </c>
      <c r="C84">
        <v>2013</v>
      </c>
      <c r="D84" t="s">
        <v>1</v>
      </c>
      <c r="E84" t="s">
        <v>2</v>
      </c>
      <c r="F84" s="1">
        <v>400000</v>
      </c>
      <c r="K84" s="1">
        <v>400000</v>
      </c>
    </row>
    <row r="85" spans="2:11">
      <c r="B85" t="s">
        <v>72</v>
      </c>
      <c r="C85">
        <v>2013</v>
      </c>
      <c r="D85" t="s">
        <v>1</v>
      </c>
      <c r="E85" t="s">
        <v>2</v>
      </c>
      <c r="F85" s="1">
        <v>99400</v>
      </c>
      <c r="K85" s="1">
        <v>99400</v>
      </c>
    </row>
    <row r="86" spans="2:11">
      <c r="B86" t="s">
        <v>73</v>
      </c>
      <c r="C86">
        <v>2013</v>
      </c>
      <c r="D86" t="s">
        <v>1</v>
      </c>
      <c r="E86" t="s">
        <v>2</v>
      </c>
      <c r="F86" s="1">
        <v>300000</v>
      </c>
      <c r="K86" s="1">
        <v>300000</v>
      </c>
    </row>
    <row r="87" spans="2:11">
      <c r="B87" t="s">
        <v>74</v>
      </c>
      <c r="C87">
        <v>2013</v>
      </c>
      <c r="D87" t="s">
        <v>1</v>
      </c>
      <c r="E87" t="s">
        <v>2</v>
      </c>
      <c r="F87" s="1">
        <v>750772</v>
      </c>
      <c r="K87" s="1">
        <v>750772</v>
      </c>
    </row>
    <row r="88" spans="2:11">
      <c r="B88" t="s">
        <v>75</v>
      </c>
      <c r="C88">
        <v>2013</v>
      </c>
      <c r="D88" t="s">
        <v>1</v>
      </c>
      <c r="E88" t="s">
        <v>2</v>
      </c>
      <c r="F88" s="1">
        <v>1779038</v>
      </c>
      <c r="K88" s="1">
        <v>1779038</v>
      </c>
    </row>
    <row r="89" spans="2:11">
      <c r="B89" t="s">
        <v>76</v>
      </c>
      <c r="C89">
        <v>2013</v>
      </c>
      <c r="D89" t="s">
        <v>1</v>
      </c>
      <c r="E89" t="s">
        <v>2</v>
      </c>
      <c r="F89" s="1">
        <v>199990</v>
      </c>
      <c r="K89" s="1">
        <v>199990</v>
      </c>
    </row>
    <row r="90" spans="2:11">
      <c r="B90" t="s">
        <v>77</v>
      </c>
      <c r="C90">
        <v>2013</v>
      </c>
      <c r="D90" t="s">
        <v>1</v>
      </c>
      <c r="E90" t="s">
        <v>2</v>
      </c>
      <c r="F90" s="1">
        <v>500187</v>
      </c>
      <c r="K90" s="1">
        <v>500187</v>
      </c>
    </row>
    <row r="91" spans="2:11">
      <c r="B91" t="s">
        <v>78</v>
      </c>
      <c r="C91">
        <v>2013</v>
      </c>
      <c r="D91" t="s">
        <v>1</v>
      </c>
      <c r="E91" t="s">
        <v>2</v>
      </c>
      <c r="F91" s="1">
        <v>1245813</v>
      </c>
      <c r="K91" s="1">
        <v>1245813</v>
      </c>
    </row>
    <row r="92" spans="2:11">
      <c r="B92" t="s">
        <v>23</v>
      </c>
      <c r="C92">
        <v>2013</v>
      </c>
      <c r="D92" t="s">
        <v>1</v>
      </c>
      <c r="E92" t="s">
        <v>2</v>
      </c>
      <c r="F92" s="1">
        <v>828653</v>
      </c>
      <c r="K92" s="1">
        <v>828653</v>
      </c>
    </row>
    <row r="93" spans="2:11">
      <c r="B93" t="s">
        <v>16</v>
      </c>
      <c r="C93">
        <v>2013</v>
      </c>
      <c r="D93" t="s">
        <v>1</v>
      </c>
      <c r="E93" t="s">
        <v>2</v>
      </c>
      <c r="F93" s="1">
        <v>100000</v>
      </c>
      <c r="K93" s="1">
        <v>100000</v>
      </c>
    </row>
    <row r="94" spans="2:11">
      <c r="B94" t="s">
        <v>40</v>
      </c>
      <c r="C94">
        <v>2013</v>
      </c>
      <c r="D94" t="s">
        <v>1</v>
      </c>
      <c r="E94" t="s">
        <v>2</v>
      </c>
      <c r="F94" s="1">
        <v>100000</v>
      </c>
      <c r="K94" s="1">
        <v>100000</v>
      </c>
    </row>
    <row r="95" spans="2:11">
      <c r="B95" t="s">
        <v>79</v>
      </c>
      <c r="C95">
        <v>2013</v>
      </c>
      <c r="D95" t="s">
        <v>1</v>
      </c>
      <c r="E95" t="s">
        <v>2</v>
      </c>
      <c r="F95" s="1">
        <v>150000</v>
      </c>
      <c r="K95" s="1">
        <v>150000</v>
      </c>
    </row>
    <row r="96" spans="2:11">
      <c r="B96" t="s">
        <v>80</v>
      </c>
      <c r="C96">
        <v>2013</v>
      </c>
      <c r="D96" t="s">
        <v>1</v>
      </c>
      <c r="E96" t="s">
        <v>2</v>
      </c>
      <c r="F96" s="1">
        <v>1981978</v>
      </c>
      <c r="K96" s="1">
        <v>1981978</v>
      </c>
    </row>
    <row r="97" spans="2:11">
      <c r="B97" t="s">
        <v>81</v>
      </c>
      <c r="C97">
        <v>2013</v>
      </c>
      <c r="D97" t="s">
        <v>1</v>
      </c>
      <c r="E97" t="s">
        <v>2</v>
      </c>
      <c r="F97" s="1">
        <v>3500858</v>
      </c>
      <c r="K97" s="1">
        <v>3500858</v>
      </c>
    </row>
    <row r="98" spans="2:11">
      <c r="B98" t="s">
        <v>49</v>
      </c>
      <c r="C98">
        <v>2013</v>
      </c>
      <c r="D98" t="s">
        <v>1</v>
      </c>
      <c r="E98" t="s">
        <v>2</v>
      </c>
      <c r="F98" s="1">
        <v>1500003</v>
      </c>
      <c r="K98" s="1">
        <v>1500003</v>
      </c>
    </row>
    <row r="99" spans="2:11">
      <c r="B99" t="s">
        <v>82</v>
      </c>
      <c r="C99">
        <v>2013</v>
      </c>
      <c r="D99" t="s">
        <v>1</v>
      </c>
      <c r="E99" t="s">
        <v>2</v>
      </c>
      <c r="F99" s="1">
        <v>100000</v>
      </c>
      <c r="K99" s="1">
        <v>100000</v>
      </c>
    </row>
    <row r="100" spans="2:11">
      <c r="B100" t="s">
        <v>83</v>
      </c>
      <c r="C100">
        <v>2013</v>
      </c>
      <c r="D100" t="s">
        <v>1</v>
      </c>
      <c r="E100" t="s">
        <v>2</v>
      </c>
      <c r="F100" s="1">
        <v>4000000</v>
      </c>
      <c r="K100" s="1">
        <v>4000000</v>
      </c>
    </row>
    <row r="101" spans="2:11">
      <c r="B101" t="s">
        <v>84</v>
      </c>
      <c r="C101">
        <v>2013</v>
      </c>
      <c r="D101" t="s">
        <v>1</v>
      </c>
      <c r="E101" t="s">
        <v>2</v>
      </c>
      <c r="F101" s="1">
        <v>262003</v>
      </c>
      <c r="K101" s="1">
        <v>262003</v>
      </c>
    </row>
    <row r="102" spans="2:11">
      <c r="B102" t="s">
        <v>85</v>
      </c>
      <c r="C102">
        <v>2013</v>
      </c>
      <c r="D102" t="s">
        <v>1</v>
      </c>
      <c r="E102" t="s">
        <v>2</v>
      </c>
      <c r="F102" s="1">
        <v>1501900</v>
      </c>
      <c r="K102" s="1">
        <v>1501900</v>
      </c>
    </row>
    <row r="103" spans="2:11">
      <c r="B103" t="s">
        <v>86</v>
      </c>
      <c r="C103">
        <v>2013</v>
      </c>
      <c r="D103" t="s">
        <v>1</v>
      </c>
      <c r="E103" t="s">
        <v>2</v>
      </c>
      <c r="F103" s="1">
        <v>550000</v>
      </c>
      <c r="K103" s="1">
        <v>550000</v>
      </c>
    </row>
    <row r="104" spans="2:11">
      <c r="B104" t="s">
        <v>4</v>
      </c>
      <c r="C104">
        <v>2013</v>
      </c>
      <c r="D104" t="s">
        <v>1</v>
      </c>
      <c r="E104" t="s">
        <v>2</v>
      </c>
      <c r="F104" s="1">
        <v>800000</v>
      </c>
      <c r="K104" s="1">
        <v>800000</v>
      </c>
    </row>
    <row r="105" spans="2:11">
      <c r="B105" t="s">
        <v>87</v>
      </c>
      <c r="C105">
        <v>2013</v>
      </c>
      <c r="D105" t="s">
        <v>1</v>
      </c>
      <c r="E105" t="s">
        <v>2</v>
      </c>
      <c r="F105" s="1">
        <v>973166</v>
      </c>
      <c r="K105" s="1">
        <v>973166</v>
      </c>
    </row>
    <row r="106" spans="2:11">
      <c r="B106" t="s">
        <v>88</v>
      </c>
      <c r="C106">
        <v>2013</v>
      </c>
      <c r="D106" t="s">
        <v>1</v>
      </c>
      <c r="E106" t="s">
        <v>2</v>
      </c>
      <c r="F106" s="1">
        <v>330781</v>
      </c>
      <c r="K106" s="1">
        <v>330781</v>
      </c>
    </row>
    <row r="107" spans="2:11">
      <c r="B107" t="s">
        <v>89</v>
      </c>
      <c r="C107">
        <v>2013</v>
      </c>
      <c r="D107" t="s">
        <v>1</v>
      </c>
      <c r="E107" t="s">
        <v>2</v>
      </c>
      <c r="F107" s="1">
        <v>348288</v>
      </c>
      <c r="K107" s="1">
        <v>348288</v>
      </c>
    </row>
    <row r="108" spans="2:11">
      <c r="B108" t="s">
        <v>90</v>
      </c>
      <c r="C108">
        <v>2013</v>
      </c>
      <c r="D108" t="s">
        <v>1</v>
      </c>
      <c r="E108" t="s">
        <v>2</v>
      </c>
      <c r="F108" s="1">
        <v>250000</v>
      </c>
      <c r="K108" s="1">
        <v>250000</v>
      </c>
    </row>
    <row r="109" spans="2:11">
      <c r="B109" t="s">
        <v>26</v>
      </c>
      <c r="C109">
        <v>2013</v>
      </c>
      <c r="D109" t="s">
        <v>1</v>
      </c>
      <c r="E109" t="s">
        <v>2</v>
      </c>
      <c r="F109" s="1">
        <v>100000</v>
      </c>
      <c r="K109" s="1">
        <v>100000</v>
      </c>
    </row>
    <row r="110" spans="2:11">
      <c r="B110" t="s">
        <v>91</v>
      </c>
      <c r="C110">
        <v>2013</v>
      </c>
      <c r="D110" t="s">
        <v>1</v>
      </c>
      <c r="E110" t="s">
        <v>2</v>
      </c>
      <c r="F110" s="1">
        <v>400000</v>
      </c>
      <c r="K110" s="1">
        <v>400000</v>
      </c>
    </row>
    <row r="111" spans="2:11">
      <c r="B111" t="s">
        <v>15</v>
      </c>
      <c r="C111">
        <v>2013</v>
      </c>
      <c r="D111" t="s">
        <v>1</v>
      </c>
      <c r="E111" t="s">
        <v>2</v>
      </c>
      <c r="F111" s="1">
        <v>250000</v>
      </c>
      <c r="K111" s="1">
        <v>250000</v>
      </c>
    </row>
    <row r="112" spans="2:11">
      <c r="B112" t="s">
        <v>92</v>
      </c>
      <c r="C112">
        <v>2013</v>
      </c>
      <c r="D112" t="s">
        <v>1</v>
      </c>
      <c r="E112" t="s">
        <v>2</v>
      </c>
      <c r="F112" s="1">
        <v>100034</v>
      </c>
      <c r="K112" s="1">
        <v>100034</v>
      </c>
    </row>
    <row r="113" spans="2:11">
      <c r="B113" t="s">
        <v>93</v>
      </c>
      <c r="C113">
        <v>2013</v>
      </c>
      <c r="D113" t="s">
        <v>1</v>
      </c>
      <c r="E113" t="s">
        <v>2</v>
      </c>
      <c r="F113" s="1">
        <v>100000</v>
      </c>
      <c r="K113" s="1">
        <v>100000</v>
      </c>
    </row>
    <row r="114" spans="2:11">
      <c r="B114" t="s">
        <v>94</v>
      </c>
      <c r="C114">
        <v>2013</v>
      </c>
      <c r="D114" t="s">
        <v>1</v>
      </c>
      <c r="E114" t="s">
        <v>2</v>
      </c>
      <c r="F114" s="1">
        <v>100098</v>
      </c>
      <c r="K114" s="1">
        <v>100098</v>
      </c>
    </row>
    <row r="115" spans="2:11">
      <c r="B115" t="s">
        <v>95</v>
      </c>
      <c r="C115">
        <v>2013</v>
      </c>
      <c r="D115" t="s">
        <v>1</v>
      </c>
      <c r="E115" t="s">
        <v>2</v>
      </c>
      <c r="F115" s="1">
        <v>2000000</v>
      </c>
      <c r="K115" s="1">
        <v>2000000</v>
      </c>
    </row>
    <row r="116" spans="2:11">
      <c r="B116" t="s">
        <v>96</v>
      </c>
      <c r="C116">
        <v>2013</v>
      </c>
      <c r="D116" t="s">
        <v>1</v>
      </c>
      <c r="E116" t="s">
        <v>2</v>
      </c>
      <c r="F116" s="1">
        <v>250000</v>
      </c>
      <c r="K116" s="1">
        <v>250000</v>
      </c>
    </row>
    <row r="117" spans="2:11">
      <c r="B117" t="s">
        <v>97</v>
      </c>
      <c r="C117">
        <v>2013</v>
      </c>
      <c r="D117" t="s">
        <v>1</v>
      </c>
      <c r="E117" t="s">
        <v>2</v>
      </c>
      <c r="F117" s="1">
        <v>49531</v>
      </c>
      <c r="K117" s="1">
        <v>49531</v>
      </c>
    </row>
    <row r="118" spans="2:11">
      <c r="B118" t="s">
        <v>98</v>
      </c>
      <c r="C118">
        <v>2013</v>
      </c>
      <c r="D118" t="s">
        <v>1</v>
      </c>
      <c r="E118" t="s">
        <v>2</v>
      </c>
      <c r="F118" s="1">
        <v>501580</v>
      </c>
      <c r="K118" s="1">
        <v>501580</v>
      </c>
    </row>
    <row r="119" spans="2:11">
      <c r="B119" t="s">
        <v>74</v>
      </c>
      <c r="C119">
        <v>2013</v>
      </c>
      <c r="D119" t="s">
        <v>1</v>
      </c>
      <c r="E119" t="s">
        <v>2</v>
      </c>
      <c r="F119" s="1">
        <v>879810</v>
      </c>
      <c r="K119" s="1">
        <v>879810</v>
      </c>
    </row>
    <row r="120" spans="2:11">
      <c r="B120" t="s">
        <v>99</v>
      </c>
      <c r="C120">
        <v>2013</v>
      </c>
      <c r="D120" t="s">
        <v>1</v>
      </c>
      <c r="E120" t="s">
        <v>2</v>
      </c>
      <c r="F120" s="1">
        <v>378500</v>
      </c>
      <c r="K120" s="1">
        <v>378500</v>
      </c>
    </row>
    <row r="121" spans="2:11">
      <c r="B121" t="s">
        <v>100</v>
      </c>
      <c r="C121">
        <v>2013</v>
      </c>
      <c r="D121" t="s">
        <v>1</v>
      </c>
      <c r="E121" t="s">
        <v>2</v>
      </c>
      <c r="F121" s="1">
        <v>98223</v>
      </c>
      <c r="K121" s="1">
        <v>98223</v>
      </c>
    </row>
    <row r="122" spans="2:11">
      <c r="B122" t="s">
        <v>101</v>
      </c>
      <c r="C122">
        <v>2013</v>
      </c>
      <c r="D122" t="s">
        <v>1</v>
      </c>
      <c r="E122" t="s">
        <v>2</v>
      </c>
      <c r="F122" s="1">
        <v>425000</v>
      </c>
      <c r="K122" s="1">
        <v>425000</v>
      </c>
    </row>
    <row r="123" spans="2:11">
      <c r="B123" t="s">
        <v>102</v>
      </c>
      <c r="C123">
        <v>2013</v>
      </c>
      <c r="D123" t="s">
        <v>1</v>
      </c>
      <c r="E123" t="s">
        <v>2</v>
      </c>
      <c r="F123" s="1">
        <v>837355</v>
      </c>
      <c r="K123" s="1">
        <v>837355</v>
      </c>
    </row>
    <row r="124" spans="2:11">
      <c r="B124" t="s">
        <v>103</v>
      </c>
      <c r="C124">
        <v>2013</v>
      </c>
      <c r="D124" t="s">
        <v>5</v>
      </c>
      <c r="E124" t="s">
        <v>2</v>
      </c>
      <c r="F124" s="1">
        <v>583531</v>
      </c>
      <c r="K124" s="1">
        <v>583531</v>
      </c>
    </row>
    <row r="125" spans="2:11">
      <c r="B125" t="s">
        <v>104</v>
      </c>
      <c r="C125">
        <v>2013</v>
      </c>
      <c r="D125" t="s">
        <v>1</v>
      </c>
      <c r="E125" t="s">
        <v>2</v>
      </c>
      <c r="F125" s="1">
        <v>473573</v>
      </c>
      <c r="K125" s="1">
        <v>473573</v>
      </c>
    </row>
    <row r="126" spans="2:11">
      <c r="B126" t="s">
        <v>105</v>
      </c>
      <c r="C126">
        <v>2013</v>
      </c>
      <c r="D126" t="s">
        <v>1</v>
      </c>
      <c r="E126" t="s">
        <v>2</v>
      </c>
      <c r="F126" s="1">
        <v>100001</v>
      </c>
      <c r="K126" s="1">
        <v>100001</v>
      </c>
    </row>
    <row r="127" spans="2:11">
      <c r="B127" t="s">
        <v>106</v>
      </c>
      <c r="C127">
        <v>2013</v>
      </c>
      <c r="D127" t="s">
        <v>1</v>
      </c>
      <c r="E127" t="s">
        <v>2</v>
      </c>
      <c r="F127" s="1">
        <v>180000</v>
      </c>
      <c r="K127" s="1">
        <v>180000</v>
      </c>
    </row>
    <row r="128" spans="2:11">
      <c r="B128" t="s">
        <v>107</v>
      </c>
      <c r="C128">
        <v>2013</v>
      </c>
      <c r="D128" t="s">
        <v>1</v>
      </c>
      <c r="E128" t="s">
        <v>2</v>
      </c>
      <c r="F128" s="1">
        <v>460000</v>
      </c>
      <c r="K128" s="1">
        <v>460000</v>
      </c>
    </row>
    <row r="129" spans="2:11">
      <c r="B129" t="s">
        <v>108</v>
      </c>
      <c r="C129">
        <v>2013</v>
      </c>
      <c r="D129" t="s">
        <v>1</v>
      </c>
      <c r="E129" t="s">
        <v>2</v>
      </c>
      <c r="F129" s="1">
        <v>499951</v>
      </c>
      <c r="K129" s="1">
        <v>499951</v>
      </c>
    </row>
    <row r="130" spans="2:11">
      <c r="B130" t="s">
        <v>109</v>
      </c>
      <c r="C130">
        <v>2013</v>
      </c>
      <c r="D130" t="s">
        <v>1</v>
      </c>
      <c r="E130" t="s">
        <v>2</v>
      </c>
      <c r="F130" s="1">
        <v>1749070</v>
      </c>
      <c r="K130" s="1">
        <v>1749070</v>
      </c>
    </row>
    <row r="131" spans="2:11">
      <c r="B131" t="s">
        <v>4</v>
      </c>
      <c r="C131">
        <v>2013</v>
      </c>
      <c r="D131" t="s">
        <v>1</v>
      </c>
      <c r="E131" t="s">
        <v>2</v>
      </c>
      <c r="F131" s="1">
        <v>3213686</v>
      </c>
      <c r="K131" s="1">
        <v>3213686</v>
      </c>
    </row>
    <row r="132" spans="2:11">
      <c r="B132" t="s">
        <v>110</v>
      </c>
      <c r="C132">
        <v>2013</v>
      </c>
      <c r="D132" t="s">
        <v>1</v>
      </c>
      <c r="E132" t="s">
        <v>2</v>
      </c>
      <c r="F132" s="1">
        <v>249727</v>
      </c>
      <c r="K132" s="1">
        <v>249727</v>
      </c>
    </row>
    <row r="133" spans="2:11">
      <c r="B133" t="s">
        <v>111</v>
      </c>
      <c r="C133">
        <v>2013</v>
      </c>
      <c r="D133" t="s">
        <v>1</v>
      </c>
      <c r="E133" t="s">
        <v>2</v>
      </c>
      <c r="F133" s="1">
        <v>333860</v>
      </c>
      <c r="K133" s="1">
        <v>333860</v>
      </c>
    </row>
    <row r="134" spans="2:11">
      <c r="B134" t="s">
        <v>63</v>
      </c>
      <c r="C134">
        <v>2013</v>
      </c>
      <c r="D134" t="s">
        <v>1</v>
      </c>
      <c r="E134" t="s">
        <v>2</v>
      </c>
      <c r="F134" s="1">
        <v>3197931</v>
      </c>
      <c r="K134" s="1">
        <v>3197931</v>
      </c>
    </row>
    <row r="135" spans="2:11">
      <c r="B135" t="s">
        <v>112</v>
      </c>
      <c r="C135">
        <v>2013</v>
      </c>
      <c r="D135" t="s">
        <v>1</v>
      </c>
      <c r="E135" t="s">
        <v>2</v>
      </c>
      <c r="F135" s="1">
        <v>250000</v>
      </c>
      <c r="K135" s="1">
        <v>250000</v>
      </c>
    </row>
    <row r="136" spans="2:11">
      <c r="B136" t="s">
        <v>9</v>
      </c>
      <c r="C136">
        <v>2013</v>
      </c>
      <c r="D136" t="s">
        <v>1</v>
      </c>
      <c r="E136" t="s">
        <v>2</v>
      </c>
      <c r="F136" s="1">
        <v>250000</v>
      </c>
      <c r="K136" s="1">
        <v>250000</v>
      </c>
    </row>
    <row r="137" spans="2:11">
      <c r="B137" t="s">
        <v>113</v>
      </c>
      <c r="C137">
        <v>2013</v>
      </c>
      <c r="D137" t="s">
        <v>1</v>
      </c>
      <c r="E137" t="s">
        <v>2</v>
      </c>
      <c r="F137" s="1">
        <v>175000</v>
      </c>
      <c r="K137" s="1">
        <v>175000</v>
      </c>
    </row>
    <row r="138" spans="2:11">
      <c r="B138" t="s">
        <v>114</v>
      </c>
      <c r="C138">
        <v>2013</v>
      </c>
      <c r="D138" t="s">
        <v>1</v>
      </c>
      <c r="E138" t="s">
        <v>2</v>
      </c>
      <c r="F138" s="1">
        <v>1362</v>
      </c>
      <c r="K138" s="1">
        <v>1362</v>
      </c>
    </row>
    <row r="139" spans="2:11">
      <c r="B139" t="s">
        <v>115</v>
      </c>
      <c r="C139">
        <v>2013</v>
      </c>
      <c r="D139" t="s">
        <v>1</v>
      </c>
      <c r="E139" t="s">
        <v>2</v>
      </c>
      <c r="F139" s="1">
        <v>250000</v>
      </c>
      <c r="K139" s="1">
        <v>250000</v>
      </c>
    </row>
    <row r="140" spans="2:11">
      <c r="B140" t="s">
        <v>51</v>
      </c>
      <c r="C140">
        <v>2013</v>
      </c>
      <c r="D140" t="s">
        <v>1</v>
      </c>
      <c r="E140" t="s">
        <v>2</v>
      </c>
      <c r="F140" s="1">
        <v>250000</v>
      </c>
      <c r="K140" s="1">
        <v>250000</v>
      </c>
    </row>
    <row r="141" spans="2:11">
      <c r="B141" t="s">
        <v>116</v>
      </c>
      <c r="C141">
        <v>2013</v>
      </c>
      <c r="D141" t="s">
        <v>1</v>
      </c>
      <c r="E141" t="s">
        <v>2</v>
      </c>
      <c r="F141" s="1">
        <v>650000</v>
      </c>
      <c r="K141" s="1">
        <v>650000</v>
      </c>
    </row>
    <row r="142" spans="2:11">
      <c r="B142" t="s">
        <v>117</v>
      </c>
      <c r="C142">
        <v>2013</v>
      </c>
      <c r="D142" t="s">
        <v>1</v>
      </c>
      <c r="E142" t="s">
        <v>2</v>
      </c>
      <c r="F142" s="1">
        <v>500000</v>
      </c>
      <c r="K142" s="1">
        <v>500000</v>
      </c>
    </row>
    <row r="143" spans="2:11">
      <c r="B143" t="s">
        <v>86</v>
      </c>
      <c r="C143">
        <v>2013</v>
      </c>
      <c r="D143" t="s">
        <v>1</v>
      </c>
      <c r="E143" t="s">
        <v>2</v>
      </c>
      <c r="F143" s="1">
        <v>750000</v>
      </c>
      <c r="K143" s="1">
        <v>750000</v>
      </c>
    </row>
    <row r="144" spans="2:11">
      <c r="B144" t="s">
        <v>118</v>
      </c>
      <c r="C144">
        <v>2013</v>
      </c>
      <c r="D144" t="s">
        <v>1</v>
      </c>
      <c r="E144" t="s">
        <v>2</v>
      </c>
      <c r="F144" s="1">
        <v>4200000</v>
      </c>
      <c r="K144" s="1">
        <v>4200000</v>
      </c>
    </row>
    <row r="145" spans="2:11">
      <c r="B145" t="s">
        <v>119</v>
      </c>
      <c r="C145">
        <v>2013</v>
      </c>
      <c r="D145" t="s">
        <v>1</v>
      </c>
      <c r="E145" t="s">
        <v>2</v>
      </c>
      <c r="F145" s="1">
        <v>563611</v>
      </c>
      <c r="K145" s="1">
        <v>563611</v>
      </c>
    </row>
    <row r="146" spans="2:11">
      <c r="B146" t="s">
        <v>120</v>
      </c>
      <c r="C146">
        <v>2013</v>
      </c>
      <c r="D146" t="s">
        <v>1</v>
      </c>
      <c r="E146" t="s">
        <v>2</v>
      </c>
      <c r="F146" s="1">
        <v>99999</v>
      </c>
      <c r="K146" s="1">
        <v>99999</v>
      </c>
    </row>
    <row r="147" spans="2:11">
      <c r="B147" t="s">
        <v>102</v>
      </c>
      <c r="C147">
        <v>2013</v>
      </c>
      <c r="D147" t="s">
        <v>1</v>
      </c>
      <c r="E147" t="s">
        <v>2</v>
      </c>
      <c r="F147" s="1">
        <v>361927</v>
      </c>
      <c r="K147" s="1">
        <v>361927</v>
      </c>
    </row>
    <row r="148" spans="2:11">
      <c r="B148" t="s">
        <v>121</v>
      </c>
      <c r="C148">
        <v>2013</v>
      </c>
      <c r="D148" t="s">
        <v>1</v>
      </c>
      <c r="E148" t="s">
        <v>2</v>
      </c>
      <c r="F148" s="1">
        <v>25000</v>
      </c>
      <c r="K148" s="1">
        <v>25000</v>
      </c>
    </row>
    <row r="149" spans="2:11">
      <c r="B149" t="s">
        <v>122</v>
      </c>
      <c r="C149">
        <v>2013</v>
      </c>
      <c r="D149" t="s">
        <v>1</v>
      </c>
      <c r="E149" t="s">
        <v>2</v>
      </c>
      <c r="F149" s="1">
        <v>5333</v>
      </c>
      <c r="K149" s="1">
        <v>5333</v>
      </c>
    </row>
    <row r="150" spans="2:11">
      <c r="B150" t="s">
        <v>93</v>
      </c>
      <c r="C150">
        <v>2013</v>
      </c>
      <c r="D150" t="s">
        <v>1</v>
      </c>
      <c r="E150" t="s">
        <v>2</v>
      </c>
      <c r="F150" s="1">
        <v>1000000</v>
      </c>
      <c r="K150" s="1">
        <v>1000000</v>
      </c>
    </row>
    <row r="151" spans="2:11">
      <c r="B151" t="s">
        <v>123</v>
      </c>
      <c r="C151">
        <v>2013</v>
      </c>
      <c r="D151" t="s">
        <v>1</v>
      </c>
      <c r="E151" t="s">
        <v>2</v>
      </c>
      <c r="F151" s="1">
        <v>497878</v>
      </c>
      <c r="K151" s="1">
        <v>497878</v>
      </c>
    </row>
    <row r="152" spans="2:11">
      <c r="B152" t="s">
        <v>20</v>
      </c>
      <c r="C152">
        <v>2013</v>
      </c>
      <c r="D152" t="s">
        <v>1</v>
      </c>
      <c r="E152" t="s">
        <v>2</v>
      </c>
      <c r="F152" s="1">
        <v>249855</v>
      </c>
      <c r="K152" s="1">
        <v>249855</v>
      </c>
    </row>
    <row r="153" spans="2:11">
      <c r="B153" t="s">
        <v>124</v>
      </c>
      <c r="C153">
        <v>2013</v>
      </c>
      <c r="D153" t="s">
        <v>1</v>
      </c>
      <c r="E153" t="s">
        <v>2</v>
      </c>
      <c r="F153" s="1">
        <v>2500000</v>
      </c>
      <c r="K153" s="1">
        <v>2500000</v>
      </c>
    </row>
    <row r="154" spans="2:11">
      <c r="B154" t="s">
        <v>125</v>
      </c>
      <c r="C154">
        <v>2013</v>
      </c>
      <c r="D154" t="s">
        <v>1</v>
      </c>
      <c r="E154" t="s">
        <v>2</v>
      </c>
      <c r="F154" s="1">
        <v>200000</v>
      </c>
      <c r="K154" s="1">
        <v>200000</v>
      </c>
    </row>
    <row r="155" spans="2:11">
      <c r="B155" t="s">
        <v>126</v>
      </c>
      <c r="C155">
        <v>2013</v>
      </c>
      <c r="D155" t="s">
        <v>1</v>
      </c>
      <c r="E155" t="s">
        <v>2</v>
      </c>
      <c r="F155" s="1">
        <v>200000</v>
      </c>
      <c r="K155" s="1">
        <v>200000</v>
      </c>
    </row>
    <row r="156" spans="2:11">
      <c r="B156" t="s">
        <v>127</v>
      </c>
      <c r="C156">
        <v>2013</v>
      </c>
      <c r="D156" t="s">
        <v>1</v>
      </c>
      <c r="E156" t="s">
        <v>2</v>
      </c>
      <c r="F156" s="1">
        <v>314110</v>
      </c>
      <c r="K156" s="1">
        <v>314110</v>
      </c>
    </row>
    <row r="157" spans="2:11">
      <c r="B157" t="s">
        <v>128</v>
      </c>
      <c r="C157">
        <v>2013</v>
      </c>
      <c r="D157" t="s">
        <v>1</v>
      </c>
      <c r="E157" t="s">
        <v>2</v>
      </c>
      <c r="F157" s="1">
        <v>2999422</v>
      </c>
      <c r="K157" s="1">
        <v>2999422</v>
      </c>
    </row>
    <row r="158" spans="2:11">
      <c r="B158" t="s">
        <v>66</v>
      </c>
      <c r="C158">
        <v>2013</v>
      </c>
      <c r="D158" t="s">
        <v>1</v>
      </c>
      <c r="E158" t="s">
        <v>2</v>
      </c>
      <c r="F158" s="1">
        <v>286500</v>
      </c>
      <c r="K158" s="1">
        <v>286500</v>
      </c>
    </row>
    <row r="159" spans="2:11">
      <c r="B159" t="s">
        <v>11</v>
      </c>
      <c r="C159">
        <v>2013</v>
      </c>
      <c r="D159" t="s">
        <v>1</v>
      </c>
      <c r="E159" t="s">
        <v>2</v>
      </c>
      <c r="F159" s="1">
        <v>100000</v>
      </c>
      <c r="K159" s="1">
        <v>100000</v>
      </c>
    </row>
    <row r="160" spans="2:11">
      <c r="B160" t="s">
        <v>129</v>
      </c>
      <c r="C160">
        <v>2013</v>
      </c>
      <c r="D160" t="s">
        <v>1</v>
      </c>
      <c r="E160" t="s">
        <v>2</v>
      </c>
      <c r="F160" s="1">
        <v>99902</v>
      </c>
      <c r="K160" s="1">
        <v>99902</v>
      </c>
    </row>
    <row r="161" spans="2:11">
      <c r="B161" t="s">
        <v>130</v>
      </c>
      <c r="C161">
        <v>2013</v>
      </c>
      <c r="D161" t="s">
        <v>1</v>
      </c>
      <c r="E161" t="s">
        <v>2</v>
      </c>
      <c r="F161" s="1">
        <v>1726129</v>
      </c>
      <c r="K161" s="1">
        <v>1726129</v>
      </c>
    </row>
    <row r="162" spans="2:11">
      <c r="B162" t="s">
        <v>26</v>
      </c>
      <c r="C162">
        <v>2013</v>
      </c>
      <c r="D162" t="s">
        <v>1</v>
      </c>
      <c r="E162" t="s">
        <v>2</v>
      </c>
      <c r="F162" s="1">
        <v>100000</v>
      </c>
      <c r="K162" s="1">
        <v>100000</v>
      </c>
    </row>
    <row r="163" spans="2:11">
      <c r="B163" t="s">
        <v>23</v>
      </c>
      <c r="C163">
        <v>2013</v>
      </c>
      <c r="D163" t="s">
        <v>1</v>
      </c>
      <c r="E163" t="s">
        <v>2</v>
      </c>
      <c r="F163" s="1">
        <v>100001</v>
      </c>
      <c r="K163" s="1">
        <v>100001</v>
      </c>
    </row>
    <row r="164" spans="2:11">
      <c r="B164" t="s">
        <v>131</v>
      </c>
      <c r="C164">
        <v>2013</v>
      </c>
      <c r="D164" t="s">
        <v>1</v>
      </c>
      <c r="E164" t="s">
        <v>2</v>
      </c>
      <c r="F164" s="1">
        <v>99858</v>
      </c>
      <c r="K164" s="1">
        <v>99858</v>
      </c>
    </row>
    <row r="165" spans="2:11">
      <c r="B165" t="s">
        <v>132</v>
      </c>
      <c r="C165">
        <v>2013</v>
      </c>
      <c r="D165" t="s">
        <v>1</v>
      </c>
      <c r="E165" t="s">
        <v>2</v>
      </c>
      <c r="F165" s="1">
        <v>3578639</v>
      </c>
      <c r="K165" s="1">
        <v>3578639</v>
      </c>
    </row>
    <row r="166" spans="2:11">
      <c r="B166" t="s">
        <v>133</v>
      </c>
      <c r="C166">
        <v>2013</v>
      </c>
      <c r="D166" t="s">
        <v>1</v>
      </c>
      <c r="E166" t="s">
        <v>2</v>
      </c>
      <c r="F166" s="1">
        <v>650000</v>
      </c>
      <c r="K166" s="1">
        <v>650000</v>
      </c>
    </row>
    <row r="167" spans="2:11">
      <c r="B167" t="s">
        <v>134</v>
      </c>
      <c r="C167">
        <v>2013</v>
      </c>
      <c r="D167" t="s">
        <v>1</v>
      </c>
      <c r="E167" t="s">
        <v>2</v>
      </c>
      <c r="F167" s="1">
        <v>750000</v>
      </c>
      <c r="K167" s="1">
        <v>750000</v>
      </c>
    </row>
    <row r="168" spans="2:11">
      <c r="B168" t="s">
        <v>14</v>
      </c>
      <c r="C168">
        <v>2013</v>
      </c>
      <c r="D168" t="s">
        <v>1</v>
      </c>
      <c r="E168" t="s">
        <v>2</v>
      </c>
      <c r="F168" s="1">
        <v>100000</v>
      </c>
      <c r="K168" s="1">
        <v>100000</v>
      </c>
    </row>
    <row r="169" spans="2:11">
      <c r="B169" t="s">
        <v>135</v>
      </c>
      <c r="C169">
        <v>2013</v>
      </c>
      <c r="D169" t="s">
        <v>1</v>
      </c>
      <c r="E169" t="s">
        <v>2</v>
      </c>
      <c r="F169" s="1">
        <v>100000</v>
      </c>
      <c r="K169" s="1">
        <v>100000</v>
      </c>
    </row>
    <row r="170" spans="2:11">
      <c r="B170" t="s">
        <v>136</v>
      </c>
      <c r="C170">
        <v>2013</v>
      </c>
      <c r="D170" t="s">
        <v>1</v>
      </c>
      <c r="E170" t="s">
        <v>2</v>
      </c>
      <c r="F170" s="1">
        <v>4808246</v>
      </c>
      <c r="K170" s="1">
        <v>4808246</v>
      </c>
    </row>
    <row r="171" spans="2:11">
      <c r="B171" t="s">
        <v>137</v>
      </c>
      <c r="C171">
        <v>2013</v>
      </c>
      <c r="D171" t="s">
        <v>1</v>
      </c>
      <c r="E171" t="s">
        <v>2</v>
      </c>
      <c r="F171" s="1">
        <v>100007</v>
      </c>
      <c r="K171" s="1">
        <v>100007</v>
      </c>
    </row>
    <row r="172" spans="2:11">
      <c r="B172" t="s">
        <v>12</v>
      </c>
      <c r="C172">
        <v>2013</v>
      </c>
      <c r="D172" t="s">
        <v>1</v>
      </c>
      <c r="E172" t="s">
        <v>2</v>
      </c>
      <c r="F172" s="1">
        <v>100000</v>
      </c>
      <c r="K172" s="1">
        <v>100000</v>
      </c>
    </row>
    <row r="173" spans="2:11">
      <c r="B173" t="s">
        <v>17</v>
      </c>
      <c r="C173">
        <v>2013</v>
      </c>
      <c r="D173" t="s">
        <v>1</v>
      </c>
      <c r="E173" t="s">
        <v>2</v>
      </c>
      <c r="F173" s="1">
        <v>100000</v>
      </c>
      <c r="K173" s="1">
        <v>100000</v>
      </c>
    </row>
    <row r="174" spans="2:11">
      <c r="B174" t="s">
        <v>138</v>
      </c>
      <c r="C174">
        <v>2013</v>
      </c>
      <c r="D174" t="s">
        <v>1</v>
      </c>
      <c r="E174" t="s">
        <v>2</v>
      </c>
      <c r="F174" s="1">
        <v>2000000</v>
      </c>
      <c r="K174" s="1">
        <v>2000000</v>
      </c>
    </row>
    <row r="175" spans="2:11">
      <c r="B175" t="s">
        <v>139</v>
      </c>
      <c r="C175">
        <v>2013</v>
      </c>
      <c r="D175" t="s">
        <v>1</v>
      </c>
      <c r="E175" t="s">
        <v>2</v>
      </c>
      <c r="F175" s="1">
        <v>210000</v>
      </c>
      <c r="K175" s="1">
        <v>210000</v>
      </c>
    </row>
    <row r="176" spans="2:11">
      <c r="B176" t="s">
        <v>52</v>
      </c>
      <c r="C176">
        <v>2013</v>
      </c>
      <c r="D176" t="s">
        <v>1</v>
      </c>
      <c r="E176" t="s">
        <v>2</v>
      </c>
      <c r="F176" s="1">
        <v>5000</v>
      </c>
      <c r="K176" s="1">
        <v>5000</v>
      </c>
    </row>
    <row r="177" spans="2:11">
      <c r="B177" t="s">
        <v>140</v>
      </c>
      <c r="C177">
        <v>2013</v>
      </c>
      <c r="D177" t="s">
        <v>1</v>
      </c>
      <c r="E177" t="s">
        <v>2</v>
      </c>
      <c r="F177" s="1">
        <v>200000</v>
      </c>
      <c r="K177" s="1">
        <v>200000</v>
      </c>
    </row>
    <row r="178" spans="2:11">
      <c r="B178" t="s">
        <v>114</v>
      </c>
      <c r="C178">
        <v>2013</v>
      </c>
      <c r="D178" t="s">
        <v>1</v>
      </c>
      <c r="E178" t="s">
        <v>2</v>
      </c>
      <c r="F178" s="1">
        <v>100000</v>
      </c>
      <c r="K178" s="1">
        <v>100000</v>
      </c>
    </row>
    <row r="179" spans="2:11">
      <c r="B179" t="s">
        <v>141</v>
      </c>
      <c r="C179">
        <v>2013</v>
      </c>
      <c r="D179" t="s">
        <v>1</v>
      </c>
      <c r="E179" t="s">
        <v>2</v>
      </c>
      <c r="F179" s="1">
        <v>100000</v>
      </c>
      <c r="K179" s="1">
        <v>100000</v>
      </c>
    </row>
    <row r="180" spans="2:11">
      <c r="B180" t="s">
        <v>142</v>
      </c>
      <c r="C180">
        <v>2013</v>
      </c>
      <c r="D180" t="s">
        <v>1</v>
      </c>
      <c r="E180" t="s">
        <v>2</v>
      </c>
      <c r="F180" s="1">
        <v>499547</v>
      </c>
      <c r="K180" s="1">
        <v>499547</v>
      </c>
    </row>
    <row r="181" spans="2:11">
      <c r="B181" t="s">
        <v>143</v>
      </c>
      <c r="C181">
        <v>2013</v>
      </c>
      <c r="D181" t="s">
        <v>1</v>
      </c>
      <c r="E181" t="s">
        <v>2</v>
      </c>
      <c r="F181" s="1">
        <v>400000</v>
      </c>
      <c r="K181" s="1">
        <v>400000</v>
      </c>
    </row>
    <row r="182" spans="2:11">
      <c r="B182" t="s">
        <v>144</v>
      </c>
      <c r="C182">
        <v>2013</v>
      </c>
      <c r="D182" t="s">
        <v>1</v>
      </c>
      <c r="E182" t="s">
        <v>2</v>
      </c>
      <c r="F182" s="1">
        <v>100000</v>
      </c>
      <c r="K182" s="1">
        <v>100000</v>
      </c>
    </row>
    <row r="183" spans="2:11">
      <c r="B183" t="s">
        <v>145</v>
      </c>
      <c r="C183">
        <v>2013</v>
      </c>
      <c r="D183" t="s">
        <v>1</v>
      </c>
      <c r="E183" t="s">
        <v>2</v>
      </c>
      <c r="F183" s="1">
        <v>146337</v>
      </c>
      <c r="K183" s="1">
        <v>146337</v>
      </c>
    </row>
    <row r="184" spans="2:11">
      <c r="B184" t="s">
        <v>146</v>
      </c>
      <c r="C184">
        <v>2013</v>
      </c>
      <c r="D184" t="s">
        <v>1</v>
      </c>
      <c r="E184" t="s">
        <v>2</v>
      </c>
      <c r="F184" s="1">
        <v>2000000</v>
      </c>
      <c r="K184" s="1">
        <v>2000000</v>
      </c>
    </row>
    <row r="185" spans="2:11">
      <c r="B185" t="s">
        <v>10</v>
      </c>
      <c r="C185">
        <v>2013</v>
      </c>
      <c r="D185" t="s">
        <v>1</v>
      </c>
      <c r="E185" t="s">
        <v>2</v>
      </c>
      <c r="F185" s="1">
        <v>64518</v>
      </c>
      <c r="K185" s="1">
        <v>64518</v>
      </c>
    </row>
    <row r="186" spans="2:11">
      <c r="B186" t="s">
        <v>19</v>
      </c>
      <c r="C186">
        <v>2013</v>
      </c>
      <c r="D186" t="s">
        <v>1</v>
      </c>
      <c r="E186" t="s">
        <v>2</v>
      </c>
      <c r="F186" s="1">
        <v>933529</v>
      </c>
      <c r="K186" s="1">
        <v>933529</v>
      </c>
    </row>
    <row r="187" spans="2:11">
      <c r="B187" t="s">
        <v>147</v>
      </c>
      <c r="C187">
        <v>2013</v>
      </c>
      <c r="D187" t="s">
        <v>1</v>
      </c>
      <c r="E187" t="s">
        <v>2</v>
      </c>
      <c r="F187" s="1">
        <v>750000</v>
      </c>
      <c r="K187" s="1">
        <v>750000</v>
      </c>
    </row>
    <row r="188" spans="2:11">
      <c r="B188" t="s">
        <v>16</v>
      </c>
      <c r="C188">
        <v>2013</v>
      </c>
      <c r="D188" t="s">
        <v>1</v>
      </c>
      <c r="E188" t="s">
        <v>2</v>
      </c>
      <c r="F188" s="1">
        <v>100000</v>
      </c>
      <c r="K188" s="1">
        <v>100000</v>
      </c>
    </row>
    <row r="189" spans="2:11">
      <c r="B189" t="s">
        <v>148</v>
      </c>
      <c r="C189">
        <v>2013</v>
      </c>
      <c r="D189" t="s">
        <v>1</v>
      </c>
      <c r="E189" t="s">
        <v>2</v>
      </c>
      <c r="F189" s="1">
        <v>99080</v>
      </c>
      <c r="K189" s="1">
        <v>99080</v>
      </c>
    </row>
    <row r="190" spans="2:11">
      <c r="B190" t="s">
        <v>149</v>
      </c>
      <c r="C190">
        <v>2013</v>
      </c>
      <c r="D190" t="s">
        <v>1</v>
      </c>
      <c r="E190" t="s">
        <v>2</v>
      </c>
      <c r="F190" s="1">
        <v>50388</v>
      </c>
      <c r="K190" s="1">
        <v>50388</v>
      </c>
    </row>
    <row r="191" spans="2:11">
      <c r="B191" t="s">
        <v>150</v>
      </c>
      <c r="C191">
        <v>2013</v>
      </c>
      <c r="D191" t="s">
        <v>1</v>
      </c>
      <c r="E191" t="s">
        <v>2</v>
      </c>
      <c r="F191" s="1">
        <v>249994</v>
      </c>
      <c r="K191" s="1">
        <v>249994</v>
      </c>
    </row>
    <row r="192" spans="2:11">
      <c r="B192" t="s">
        <v>16</v>
      </c>
      <c r="C192">
        <v>2013</v>
      </c>
      <c r="D192" t="s">
        <v>1</v>
      </c>
      <c r="E192" t="s">
        <v>2</v>
      </c>
      <c r="F192" s="1">
        <v>14670</v>
      </c>
      <c r="K192" s="1">
        <v>14670</v>
      </c>
    </row>
    <row r="193" spans="2:11">
      <c r="B193" t="s">
        <v>51</v>
      </c>
      <c r="C193">
        <v>2013</v>
      </c>
      <c r="D193" t="s">
        <v>1</v>
      </c>
      <c r="E193" t="s">
        <v>2</v>
      </c>
      <c r="F193" s="1">
        <v>75000</v>
      </c>
      <c r="K193" s="1">
        <v>75000</v>
      </c>
    </row>
    <row r="194" spans="2:11">
      <c r="B194" t="s">
        <v>151</v>
      </c>
      <c r="C194">
        <v>2013</v>
      </c>
      <c r="D194" t="s">
        <v>1</v>
      </c>
      <c r="E194" t="s">
        <v>2</v>
      </c>
      <c r="F194" s="1">
        <v>63300</v>
      </c>
      <c r="K194" s="1">
        <v>63300</v>
      </c>
    </row>
    <row r="195" spans="2:11">
      <c r="B195" t="s">
        <v>152</v>
      </c>
      <c r="C195">
        <v>2013</v>
      </c>
      <c r="D195" t="s">
        <v>1</v>
      </c>
      <c r="E195" t="s">
        <v>2</v>
      </c>
      <c r="F195" s="1">
        <v>82800</v>
      </c>
      <c r="K195" s="1">
        <v>82800</v>
      </c>
    </row>
    <row r="196" spans="2:11">
      <c r="B196" t="s">
        <v>153</v>
      </c>
      <c r="C196">
        <v>2013</v>
      </c>
      <c r="D196" t="s">
        <v>1</v>
      </c>
      <c r="E196" t="s">
        <v>2</v>
      </c>
      <c r="F196" s="1">
        <v>42000</v>
      </c>
      <c r="K196" s="1">
        <v>42000</v>
      </c>
    </row>
    <row r="197" spans="2:11">
      <c r="B197" t="s">
        <v>154</v>
      </c>
      <c r="C197">
        <v>2013</v>
      </c>
      <c r="D197" t="s">
        <v>1</v>
      </c>
      <c r="E197" t="s">
        <v>2</v>
      </c>
      <c r="F197" s="1">
        <v>75000</v>
      </c>
      <c r="K197" s="1">
        <v>75000</v>
      </c>
    </row>
    <row r="198" spans="2:11">
      <c r="B198" t="s">
        <v>51</v>
      </c>
      <c r="C198">
        <v>2013</v>
      </c>
      <c r="D198" t="s">
        <v>1</v>
      </c>
      <c r="E198" t="s">
        <v>2</v>
      </c>
      <c r="F198" s="1">
        <v>40000</v>
      </c>
      <c r="K198" s="1">
        <v>40000</v>
      </c>
    </row>
    <row r="199" spans="2:11">
      <c r="B199" t="s">
        <v>155</v>
      </c>
      <c r="C199">
        <v>2013</v>
      </c>
      <c r="D199" t="s">
        <v>1</v>
      </c>
      <c r="E199" t="s">
        <v>2</v>
      </c>
      <c r="F199" s="1">
        <v>40000</v>
      </c>
      <c r="K199" s="1">
        <v>40000</v>
      </c>
    </row>
    <row r="200" spans="2:11">
      <c r="B200" t="s">
        <v>156</v>
      </c>
      <c r="C200">
        <v>2013</v>
      </c>
      <c r="D200" t="s">
        <v>1</v>
      </c>
      <c r="E200" t="s">
        <v>2</v>
      </c>
      <c r="F200" s="1">
        <v>17240</v>
      </c>
      <c r="K200" s="1">
        <v>17240</v>
      </c>
    </row>
    <row r="201" spans="2:11">
      <c r="B201" t="s">
        <v>73</v>
      </c>
      <c r="C201">
        <v>2013</v>
      </c>
      <c r="D201" t="s">
        <v>1</v>
      </c>
      <c r="E201" t="s">
        <v>2</v>
      </c>
      <c r="F201" s="1">
        <v>40000</v>
      </c>
      <c r="K201" s="1">
        <v>40000</v>
      </c>
    </row>
    <row r="202" spans="2:11">
      <c r="B202" t="s">
        <v>63</v>
      </c>
      <c r="C202">
        <v>2013</v>
      </c>
      <c r="D202" t="s">
        <v>1</v>
      </c>
      <c r="E202" t="s">
        <v>2</v>
      </c>
      <c r="F202" s="1">
        <v>400000</v>
      </c>
      <c r="K202" s="1">
        <v>400000</v>
      </c>
    </row>
    <row r="203" spans="2:11">
      <c r="B203" t="s">
        <v>157</v>
      </c>
      <c r="C203">
        <v>2013</v>
      </c>
      <c r="D203" t="s">
        <v>1</v>
      </c>
      <c r="E203" t="s">
        <v>2</v>
      </c>
      <c r="F203" s="1">
        <v>998150</v>
      </c>
      <c r="K203" s="1">
        <v>998150</v>
      </c>
    </row>
    <row r="204" spans="2:11">
      <c r="B204" t="s">
        <v>22</v>
      </c>
      <c r="C204">
        <v>2013</v>
      </c>
      <c r="D204" t="s">
        <v>1</v>
      </c>
      <c r="E204" t="s">
        <v>2</v>
      </c>
      <c r="F204" s="1">
        <v>25000</v>
      </c>
      <c r="K204" s="1">
        <v>25000</v>
      </c>
    </row>
    <row r="205" spans="2:11">
      <c r="B205" t="s">
        <v>158</v>
      </c>
      <c r="C205">
        <v>2013</v>
      </c>
      <c r="D205" t="s">
        <v>1</v>
      </c>
      <c r="E205" t="s">
        <v>2</v>
      </c>
      <c r="F205" s="1">
        <v>685000</v>
      </c>
      <c r="K205" s="1">
        <v>685000</v>
      </c>
    </row>
    <row r="206" spans="2:11">
      <c r="B206" t="s">
        <v>159</v>
      </c>
      <c r="C206">
        <v>2013</v>
      </c>
      <c r="D206" t="s">
        <v>1</v>
      </c>
      <c r="E206" t="s">
        <v>2</v>
      </c>
      <c r="F206" s="1">
        <v>75000</v>
      </c>
      <c r="K206" s="1">
        <v>75000</v>
      </c>
    </row>
    <row r="207" spans="2:11">
      <c r="B207" t="s">
        <v>160</v>
      </c>
      <c r="C207">
        <v>2013</v>
      </c>
      <c r="D207" t="s">
        <v>1</v>
      </c>
      <c r="E207" t="s">
        <v>2</v>
      </c>
      <c r="F207" s="1">
        <v>74871</v>
      </c>
      <c r="K207" s="1">
        <v>74871</v>
      </c>
    </row>
    <row r="208" spans="2:11">
      <c r="B208" t="s">
        <v>93</v>
      </c>
      <c r="C208">
        <v>2013</v>
      </c>
      <c r="D208" t="s">
        <v>1</v>
      </c>
      <c r="E208" t="s">
        <v>2</v>
      </c>
      <c r="F208" s="1">
        <v>14657</v>
      </c>
      <c r="K208" s="1">
        <v>14657</v>
      </c>
    </row>
    <row r="209" spans="2:11">
      <c r="B209" t="s">
        <v>161</v>
      </c>
      <c r="C209">
        <v>2013</v>
      </c>
      <c r="D209" t="s">
        <v>1</v>
      </c>
      <c r="E209" t="s">
        <v>2</v>
      </c>
      <c r="F209" s="1">
        <v>61929</v>
      </c>
      <c r="K209" s="1">
        <v>61929</v>
      </c>
    </row>
    <row r="210" spans="2:11">
      <c r="B210" t="s">
        <v>102</v>
      </c>
      <c r="C210">
        <v>2013</v>
      </c>
      <c r="D210" t="s">
        <v>1</v>
      </c>
      <c r="E210" t="s">
        <v>2</v>
      </c>
      <c r="F210" s="1">
        <v>48907</v>
      </c>
      <c r="K210" s="1">
        <v>48907</v>
      </c>
    </row>
    <row r="211" spans="2:11">
      <c r="B211" t="s">
        <v>162</v>
      </c>
      <c r="C211">
        <v>2013</v>
      </c>
      <c r="D211" t="s">
        <v>1</v>
      </c>
      <c r="E211" t="s">
        <v>2</v>
      </c>
      <c r="F211" s="1">
        <v>150000</v>
      </c>
      <c r="K211" s="1">
        <v>150000</v>
      </c>
    </row>
    <row r="212" spans="2:11">
      <c r="B212" t="s">
        <v>163</v>
      </c>
      <c r="C212">
        <v>2013</v>
      </c>
      <c r="D212" t="s">
        <v>1</v>
      </c>
      <c r="E212" t="s">
        <v>2</v>
      </c>
      <c r="F212" s="1">
        <v>150000</v>
      </c>
      <c r="K212" s="1">
        <v>150000</v>
      </c>
    </row>
    <row r="213" spans="2:11">
      <c r="B213" t="s">
        <v>164</v>
      </c>
      <c r="C213">
        <v>2013</v>
      </c>
      <c r="D213" t="s">
        <v>1</v>
      </c>
      <c r="E213" t="s">
        <v>2</v>
      </c>
      <c r="F213" s="1">
        <v>942527</v>
      </c>
      <c r="K213" s="1">
        <v>942527</v>
      </c>
    </row>
    <row r="214" spans="2:11">
      <c r="B214" t="s">
        <v>34</v>
      </c>
      <c r="C214">
        <v>2013</v>
      </c>
      <c r="D214" t="s">
        <v>1</v>
      </c>
      <c r="E214" t="s">
        <v>2</v>
      </c>
      <c r="F214" s="1">
        <v>208950</v>
      </c>
      <c r="K214" s="1">
        <v>208950</v>
      </c>
    </row>
    <row r="215" spans="2:11">
      <c r="B215" t="s">
        <v>165</v>
      </c>
      <c r="C215">
        <v>2013</v>
      </c>
      <c r="D215" t="s">
        <v>1</v>
      </c>
      <c r="E215" t="s">
        <v>2</v>
      </c>
      <c r="F215" s="1">
        <v>879000</v>
      </c>
      <c r="K215" s="1">
        <v>879000</v>
      </c>
    </row>
    <row r="216" spans="2:11">
      <c r="B216" t="s">
        <v>166</v>
      </c>
      <c r="C216">
        <v>2013</v>
      </c>
      <c r="D216" t="s">
        <v>1</v>
      </c>
      <c r="E216" t="s">
        <v>2</v>
      </c>
      <c r="F216" s="1">
        <v>398704</v>
      </c>
      <c r="K216" s="1">
        <v>398704</v>
      </c>
    </row>
    <row r="217" spans="2:11">
      <c r="B217" t="s">
        <v>83</v>
      </c>
      <c r="C217">
        <v>2013</v>
      </c>
      <c r="D217" t="s">
        <v>1</v>
      </c>
      <c r="E217" t="s">
        <v>2</v>
      </c>
      <c r="F217" s="1">
        <v>250000</v>
      </c>
      <c r="K217" s="1">
        <v>250000</v>
      </c>
    </row>
    <row r="218" spans="2:11">
      <c r="B218" t="s">
        <v>167</v>
      </c>
      <c r="C218">
        <v>2013</v>
      </c>
      <c r="D218" t="s">
        <v>1</v>
      </c>
      <c r="E218" t="s">
        <v>2</v>
      </c>
      <c r="F218" s="1">
        <v>211795</v>
      </c>
      <c r="K218" s="1">
        <v>211795</v>
      </c>
    </row>
    <row r="219" spans="2:11">
      <c r="B219" t="s">
        <v>109</v>
      </c>
      <c r="C219">
        <v>2013</v>
      </c>
      <c r="D219" t="s">
        <v>1</v>
      </c>
      <c r="E219" t="s">
        <v>2</v>
      </c>
      <c r="F219" s="1">
        <v>500000</v>
      </c>
      <c r="K219" s="1">
        <v>500000</v>
      </c>
    </row>
    <row r="220" spans="2:11">
      <c r="B220" t="s">
        <v>168</v>
      </c>
      <c r="C220">
        <v>2013</v>
      </c>
      <c r="D220" t="s">
        <v>1</v>
      </c>
      <c r="E220" t="s">
        <v>2</v>
      </c>
      <c r="F220" s="1">
        <v>75000</v>
      </c>
      <c r="K220" s="1">
        <v>75000</v>
      </c>
    </row>
    <row r="221" spans="2:11">
      <c r="B221" t="s">
        <v>169</v>
      </c>
      <c r="C221">
        <v>2013</v>
      </c>
      <c r="D221" t="s">
        <v>1</v>
      </c>
      <c r="E221" t="s">
        <v>2</v>
      </c>
      <c r="F221" s="1">
        <v>10000</v>
      </c>
      <c r="K221" s="1">
        <v>10000</v>
      </c>
    </row>
    <row r="222" spans="2:11">
      <c r="B222" t="s">
        <v>170</v>
      </c>
      <c r="C222">
        <v>2013</v>
      </c>
      <c r="D222" t="s">
        <v>1</v>
      </c>
      <c r="E222" t="s">
        <v>2</v>
      </c>
      <c r="F222" s="1">
        <v>50000</v>
      </c>
      <c r="K222" s="1">
        <v>50000</v>
      </c>
    </row>
    <row r="223" spans="2:11">
      <c r="B223" t="s">
        <v>171</v>
      </c>
      <c r="C223">
        <v>2013</v>
      </c>
      <c r="D223" t="s">
        <v>1</v>
      </c>
      <c r="E223" t="s">
        <v>2</v>
      </c>
      <c r="F223" s="1">
        <v>249826</v>
      </c>
      <c r="K223" s="1">
        <v>249826</v>
      </c>
    </row>
    <row r="224" spans="2:11">
      <c r="B224" t="s">
        <v>172</v>
      </c>
      <c r="C224">
        <v>2013</v>
      </c>
      <c r="D224" t="s">
        <v>1</v>
      </c>
      <c r="E224" t="s">
        <v>2</v>
      </c>
      <c r="F224" s="1">
        <v>152513</v>
      </c>
      <c r="K224" s="1">
        <v>152513</v>
      </c>
    </row>
    <row r="225" spans="2:11">
      <c r="B225" t="s">
        <v>22</v>
      </c>
      <c r="C225">
        <v>2013</v>
      </c>
      <c r="D225" t="s">
        <v>1</v>
      </c>
      <c r="E225" t="s">
        <v>2</v>
      </c>
      <c r="F225" s="1">
        <v>39600</v>
      </c>
      <c r="K225" s="1">
        <v>39600</v>
      </c>
    </row>
    <row r="226" spans="2:11">
      <c r="B226" t="s">
        <v>173</v>
      </c>
      <c r="C226">
        <v>2013</v>
      </c>
      <c r="D226" t="s">
        <v>1</v>
      </c>
      <c r="E226" t="s">
        <v>2</v>
      </c>
      <c r="F226" s="1">
        <v>13763544</v>
      </c>
      <c r="K226" s="1">
        <v>13763544</v>
      </c>
    </row>
    <row r="227" spans="2:11">
      <c r="B227" t="s">
        <v>174</v>
      </c>
      <c r="C227">
        <v>2013</v>
      </c>
      <c r="D227" t="s">
        <v>1</v>
      </c>
      <c r="E227" t="s">
        <v>2</v>
      </c>
      <c r="F227" s="1">
        <v>115000</v>
      </c>
      <c r="K227" s="1">
        <v>115000</v>
      </c>
    </row>
    <row r="228" spans="2:11">
      <c r="B228" t="s">
        <v>23</v>
      </c>
      <c r="C228">
        <v>2013</v>
      </c>
      <c r="D228" t="s">
        <v>1</v>
      </c>
      <c r="E228" t="s">
        <v>2</v>
      </c>
      <c r="F228" s="1">
        <v>36540</v>
      </c>
      <c r="K228" s="1">
        <v>36540</v>
      </c>
    </row>
    <row r="229" spans="2:11">
      <c r="B229" t="s">
        <v>175</v>
      </c>
      <c r="C229">
        <v>2013</v>
      </c>
      <c r="D229" t="s">
        <v>1</v>
      </c>
      <c r="E229" t="s">
        <v>2</v>
      </c>
      <c r="F229" s="1">
        <v>250249</v>
      </c>
      <c r="K229" s="1">
        <v>250249</v>
      </c>
    </row>
    <row r="230" spans="2:11">
      <c r="B230" t="s">
        <v>176</v>
      </c>
      <c r="C230">
        <v>2013</v>
      </c>
      <c r="D230" t="s">
        <v>1</v>
      </c>
      <c r="E230" t="s">
        <v>2</v>
      </c>
      <c r="F230" s="1">
        <v>7000000</v>
      </c>
      <c r="K230" s="1">
        <v>7000000</v>
      </c>
    </row>
    <row r="231" spans="2:11">
      <c r="B231" t="s">
        <v>177</v>
      </c>
      <c r="C231">
        <v>2013</v>
      </c>
      <c r="D231" t="s">
        <v>1</v>
      </c>
      <c r="E231" t="s">
        <v>2</v>
      </c>
      <c r="F231" s="1">
        <v>250000</v>
      </c>
      <c r="K231" s="1">
        <v>250000</v>
      </c>
    </row>
    <row r="232" spans="2:11">
      <c r="B232" t="s">
        <v>178</v>
      </c>
      <c r="C232">
        <v>2013</v>
      </c>
      <c r="D232" t="s">
        <v>1</v>
      </c>
      <c r="E232" t="s">
        <v>2</v>
      </c>
      <c r="F232" s="1">
        <v>249505</v>
      </c>
      <c r="K232" s="1">
        <v>249505</v>
      </c>
    </row>
    <row r="233" spans="2:11">
      <c r="B233" t="s">
        <v>179</v>
      </c>
      <c r="C233">
        <v>2013</v>
      </c>
      <c r="D233" t="s">
        <v>1</v>
      </c>
      <c r="E233" t="s">
        <v>2</v>
      </c>
      <c r="F233" s="1">
        <v>249396</v>
      </c>
      <c r="K233" s="1">
        <v>249396</v>
      </c>
    </row>
    <row r="234" spans="2:11">
      <c r="B234" t="s">
        <v>172</v>
      </c>
      <c r="C234">
        <v>2013</v>
      </c>
      <c r="D234" t="s">
        <v>1</v>
      </c>
      <c r="E234" t="s">
        <v>2</v>
      </c>
      <c r="F234" s="1">
        <v>50527</v>
      </c>
      <c r="K234" s="1">
        <v>50527</v>
      </c>
    </row>
    <row r="235" spans="2:11">
      <c r="B235" t="s">
        <v>180</v>
      </c>
      <c r="C235">
        <v>2013</v>
      </c>
      <c r="D235" t="s">
        <v>1</v>
      </c>
      <c r="E235" t="s">
        <v>2</v>
      </c>
      <c r="F235" s="1">
        <v>241747</v>
      </c>
      <c r="K235" s="1">
        <v>241747</v>
      </c>
    </row>
    <row r="236" spans="2:11">
      <c r="B236" t="s">
        <v>181</v>
      </c>
      <c r="C236">
        <v>2013</v>
      </c>
      <c r="D236" t="s">
        <v>1</v>
      </c>
      <c r="E236" t="s">
        <v>2</v>
      </c>
      <c r="F236" s="1">
        <v>248343</v>
      </c>
      <c r="K236" s="1">
        <v>248343</v>
      </c>
    </row>
    <row r="237" spans="2:11">
      <c r="B237" t="s">
        <v>19</v>
      </c>
      <c r="C237">
        <v>2013</v>
      </c>
      <c r="D237" t="s">
        <v>1</v>
      </c>
      <c r="E237" t="s">
        <v>2</v>
      </c>
      <c r="F237" s="1">
        <v>3200000</v>
      </c>
      <c r="K237" s="1">
        <v>3200000</v>
      </c>
    </row>
    <row r="238" spans="2:11">
      <c r="B238" t="s">
        <v>182</v>
      </c>
      <c r="C238">
        <v>2013</v>
      </c>
      <c r="D238" t="s">
        <v>1</v>
      </c>
      <c r="E238" t="s">
        <v>2</v>
      </c>
      <c r="F238" s="1">
        <v>12000000</v>
      </c>
      <c r="K238" s="1">
        <v>12000000</v>
      </c>
    </row>
    <row r="239" spans="2:11">
      <c r="B239" t="s">
        <v>183</v>
      </c>
      <c r="C239">
        <v>2013</v>
      </c>
      <c r="D239" t="s">
        <v>1</v>
      </c>
      <c r="E239" t="s">
        <v>2</v>
      </c>
      <c r="F239" s="1">
        <v>249113</v>
      </c>
      <c r="K239" s="1">
        <v>249113</v>
      </c>
    </row>
    <row r="240" spans="2:11">
      <c r="B240" t="s">
        <v>184</v>
      </c>
      <c r="C240">
        <v>2013</v>
      </c>
      <c r="D240" t="s">
        <v>1</v>
      </c>
      <c r="E240" t="s">
        <v>2</v>
      </c>
      <c r="F240" s="1">
        <v>499375</v>
      </c>
      <c r="K240" s="1">
        <v>499375</v>
      </c>
    </row>
    <row r="241" spans="2:11">
      <c r="B241" t="s">
        <v>185</v>
      </c>
      <c r="C241">
        <v>2013</v>
      </c>
      <c r="D241" t="s">
        <v>1</v>
      </c>
      <c r="E241" t="s">
        <v>2</v>
      </c>
      <c r="F241" s="1">
        <v>500000</v>
      </c>
      <c r="K241" s="1">
        <v>500000</v>
      </c>
    </row>
    <row r="242" spans="2:11">
      <c r="B242" t="s">
        <v>186</v>
      </c>
      <c r="C242">
        <v>2013</v>
      </c>
      <c r="D242" t="s">
        <v>1</v>
      </c>
      <c r="E242" t="s">
        <v>2</v>
      </c>
      <c r="F242" s="1">
        <v>750000</v>
      </c>
      <c r="K242" s="1">
        <v>750000</v>
      </c>
    </row>
    <row r="243" spans="2:11">
      <c r="B243" t="s">
        <v>187</v>
      </c>
      <c r="C243">
        <v>2013</v>
      </c>
      <c r="D243" t="s">
        <v>1</v>
      </c>
      <c r="E243" t="s">
        <v>2</v>
      </c>
      <c r="F243" s="1">
        <v>247465</v>
      </c>
      <c r="K243" s="1">
        <v>247465</v>
      </c>
    </row>
    <row r="244" spans="2:11">
      <c r="B244" t="s">
        <v>188</v>
      </c>
      <c r="C244">
        <v>2013</v>
      </c>
      <c r="D244" t="s">
        <v>1</v>
      </c>
      <c r="E244" t="s">
        <v>2</v>
      </c>
      <c r="F244" s="1">
        <v>250000</v>
      </c>
      <c r="K244" s="1">
        <v>250000</v>
      </c>
    </row>
    <row r="245" spans="2:11">
      <c r="B245" t="s">
        <v>189</v>
      </c>
      <c r="C245">
        <v>2013</v>
      </c>
      <c r="D245" t="s">
        <v>1</v>
      </c>
      <c r="E245" t="s">
        <v>2</v>
      </c>
      <c r="F245" s="1">
        <v>248760</v>
      </c>
      <c r="K245" s="1">
        <v>248760</v>
      </c>
    </row>
    <row r="246" spans="2:11">
      <c r="B246" t="s">
        <v>190</v>
      </c>
      <c r="C246">
        <v>2013</v>
      </c>
      <c r="D246" t="s">
        <v>1</v>
      </c>
      <c r="E246" t="s">
        <v>2</v>
      </c>
      <c r="F246" s="1">
        <v>239796</v>
      </c>
      <c r="K246" s="1">
        <v>239796</v>
      </c>
    </row>
    <row r="247" spans="2:11">
      <c r="B247" t="s">
        <v>191</v>
      </c>
      <c r="C247">
        <v>2013</v>
      </c>
      <c r="D247" t="s">
        <v>1</v>
      </c>
      <c r="E247" t="s">
        <v>2</v>
      </c>
      <c r="F247" s="1">
        <v>244733</v>
      </c>
      <c r="K247" s="1">
        <v>244733</v>
      </c>
    </row>
    <row r="248" spans="2:11">
      <c r="B248" t="s">
        <v>192</v>
      </c>
      <c r="C248">
        <v>2013</v>
      </c>
      <c r="D248" t="s">
        <v>1</v>
      </c>
      <c r="E248" t="s">
        <v>2</v>
      </c>
      <c r="F248" s="1">
        <v>200000</v>
      </c>
      <c r="K248" s="1">
        <v>200000</v>
      </c>
    </row>
    <row r="249" spans="2:11">
      <c r="B249" t="s">
        <v>193</v>
      </c>
      <c r="C249">
        <v>2013</v>
      </c>
      <c r="D249" t="s">
        <v>1</v>
      </c>
      <c r="E249" t="s">
        <v>2</v>
      </c>
      <c r="F249" s="1">
        <v>231846</v>
      </c>
      <c r="K249" s="1">
        <v>231846</v>
      </c>
    </row>
    <row r="250" spans="2:11">
      <c r="B250" t="s">
        <v>194</v>
      </c>
      <c r="C250">
        <v>2013</v>
      </c>
      <c r="D250" t="s">
        <v>1</v>
      </c>
      <c r="E250" t="s">
        <v>2</v>
      </c>
      <c r="F250" s="1">
        <v>249808</v>
      </c>
      <c r="K250" s="1">
        <v>249808</v>
      </c>
    </row>
    <row r="251" spans="2:11">
      <c r="B251" t="s">
        <v>156</v>
      </c>
      <c r="C251">
        <v>2013</v>
      </c>
      <c r="D251" t="s">
        <v>1</v>
      </c>
      <c r="E251" t="s">
        <v>2</v>
      </c>
      <c r="F251" s="1">
        <v>249471</v>
      </c>
      <c r="K251" s="1">
        <v>249471</v>
      </c>
    </row>
    <row r="252" spans="2:11">
      <c r="B252" t="s">
        <v>195</v>
      </c>
      <c r="C252">
        <v>2013</v>
      </c>
      <c r="D252" t="s">
        <v>1</v>
      </c>
      <c r="E252" t="s">
        <v>2</v>
      </c>
      <c r="F252" s="1">
        <v>250000</v>
      </c>
      <c r="K252" s="1">
        <v>250000</v>
      </c>
    </row>
    <row r="253" spans="2:11">
      <c r="B253" t="s">
        <v>196</v>
      </c>
      <c r="C253">
        <v>2013</v>
      </c>
      <c r="D253" t="s">
        <v>1</v>
      </c>
      <c r="E253" t="s">
        <v>2</v>
      </c>
      <c r="F253" s="1">
        <v>249482</v>
      </c>
      <c r="K253" s="1">
        <v>249482</v>
      </c>
    </row>
    <row r="254" spans="2:11">
      <c r="B254" t="s">
        <v>44</v>
      </c>
      <c r="C254">
        <v>2013</v>
      </c>
      <c r="D254" t="s">
        <v>1</v>
      </c>
      <c r="E254" t="s">
        <v>2</v>
      </c>
      <c r="F254" s="1">
        <v>250000</v>
      </c>
      <c r="K254" s="1">
        <v>250000</v>
      </c>
    </row>
    <row r="255" spans="2:11">
      <c r="B255" t="s">
        <v>197</v>
      </c>
      <c r="C255">
        <v>2013</v>
      </c>
      <c r="D255" t="s">
        <v>1</v>
      </c>
      <c r="E255" t="s">
        <v>2</v>
      </c>
      <c r="F255" s="1">
        <v>3000695</v>
      </c>
      <c r="K255" s="1">
        <v>3000695</v>
      </c>
    </row>
    <row r="256" spans="2:11">
      <c r="B256" t="s">
        <v>198</v>
      </c>
      <c r="C256">
        <v>2013</v>
      </c>
      <c r="D256" t="s">
        <v>1</v>
      </c>
      <c r="E256" t="s">
        <v>2</v>
      </c>
      <c r="F256" s="1">
        <v>100000</v>
      </c>
      <c r="K256" s="1">
        <v>100000</v>
      </c>
    </row>
    <row r="257" spans="2:11">
      <c r="B257" t="s">
        <v>199</v>
      </c>
      <c r="C257">
        <v>2013</v>
      </c>
      <c r="D257" t="s">
        <v>1</v>
      </c>
      <c r="E257" t="s">
        <v>2</v>
      </c>
      <c r="F257" s="1">
        <v>99500</v>
      </c>
      <c r="K257" s="1">
        <v>99500</v>
      </c>
    </row>
    <row r="258" spans="2:11">
      <c r="B258" t="s">
        <v>74</v>
      </c>
      <c r="C258">
        <v>2013</v>
      </c>
      <c r="D258" t="s">
        <v>1</v>
      </c>
      <c r="E258" t="s">
        <v>2</v>
      </c>
      <c r="F258" s="1">
        <v>249939</v>
      </c>
      <c r="K258" s="1">
        <v>249939</v>
      </c>
    </row>
    <row r="259" spans="2:11">
      <c r="B259" t="s">
        <v>142</v>
      </c>
      <c r="C259">
        <v>2013</v>
      </c>
      <c r="D259" t="s">
        <v>1</v>
      </c>
      <c r="E259" t="s">
        <v>2</v>
      </c>
      <c r="F259" s="1">
        <v>10500</v>
      </c>
      <c r="K259" s="1">
        <v>10500</v>
      </c>
    </row>
    <row r="260" spans="2:11">
      <c r="B260" t="s">
        <v>200</v>
      </c>
      <c r="C260">
        <v>2013</v>
      </c>
      <c r="D260" t="s">
        <v>1</v>
      </c>
      <c r="E260" t="s">
        <v>2</v>
      </c>
      <c r="F260" s="1">
        <v>71166</v>
      </c>
      <c r="K260" s="1">
        <v>71166</v>
      </c>
    </row>
    <row r="261" spans="2:11">
      <c r="B261" t="s">
        <v>201</v>
      </c>
      <c r="C261">
        <v>2013</v>
      </c>
      <c r="D261" t="s">
        <v>1</v>
      </c>
      <c r="E261" t="s">
        <v>2</v>
      </c>
      <c r="F261" s="1">
        <v>259895</v>
      </c>
      <c r="K261" s="1">
        <v>259895</v>
      </c>
    </row>
    <row r="262" spans="2:11">
      <c r="B262" t="s">
        <v>34</v>
      </c>
      <c r="C262">
        <v>2013</v>
      </c>
      <c r="D262" t="s">
        <v>1</v>
      </c>
      <c r="E262" t="s">
        <v>2</v>
      </c>
      <c r="F262" s="1">
        <v>557168</v>
      </c>
      <c r="K262" s="1">
        <v>557168</v>
      </c>
    </row>
    <row r="263" spans="2:11">
      <c r="B263" t="s">
        <v>202</v>
      </c>
      <c r="C263">
        <v>2013</v>
      </c>
      <c r="D263" t="s">
        <v>5</v>
      </c>
      <c r="E263" t="s">
        <v>2</v>
      </c>
      <c r="F263" s="1">
        <v>1700000</v>
      </c>
      <c r="K263" s="1">
        <v>1700000</v>
      </c>
    </row>
    <row r="264" spans="2:11">
      <c r="B264" t="s">
        <v>203</v>
      </c>
      <c r="C264">
        <v>2013</v>
      </c>
      <c r="D264" t="s">
        <v>1</v>
      </c>
      <c r="E264" t="s">
        <v>2</v>
      </c>
      <c r="F264" s="1">
        <v>250669</v>
      </c>
      <c r="K264" s="1">
        <v>250669</v>
      </c>
    </row>
    <row r="265" spans="2:11">
      <c r="B265" t="s">
        <v>204</v>
      </c>
      <c r="C265">
        <v>2013</v>
      </c>
      <c r="D265" t="s">
        <v>1</v>
      </c>
      <c r="E265" t="s">
        <v>2</v>
      </c>
      <c r="F265" s="1">
        <v>989319</v>
      </c>
      <c r="K265" s="1">
        <v>989319</v>
      </c>
    </row>
    <row r="266" spans="2:11">
      <c r="B266" t="s">
        <v>114</v>
      </c>
      <c r="C266">
        <v>2013</v>
      </c>
      <c r="D266" t="s">
        <v>1</v>
      </c>
      <c r="E266" t="s">
        <v>2</v>
      </c>
      <c r="F266" s="1">
        <v>10000000</v>
      </c>
      <c r="K266" s="1">
        <v>10000000</v>
      </c>
    </row>
    <row r="267" spans="2:11">
      <c r="B267" t="s">
        <v>205</v>
      </c>
      <c r="C267">
        <v>2013</v>
      </c>
      <c r="D267" t="s">
        <v>1</v>
      </c>
      <c r="E267" t="s">
        <v>2</v>
      </c>
      <c r="F267" s="1">
        <v>989929</v>
      </c>
      <c r="K267" s="1">
        <v>989929</v>
      </c>
    </row>
    <row r="268" spans="2:11">
      <c r="B268" t="s">
        <v>206</v>
      </c>
      <c r="C268">
        <v>2013</v>
      </c>
      <c r="D268" t="s">
        <v>1</v>
      </c>
      <c r="E268" t="s">
        <v>2</v>
      </c>
      <c r="F268" s="1">
        <v>100000</v>
      </c>
      <c r="K268" s="1">
        <v>100000</v>
      </c>
    </row>
    <row r="269" spans="2:11">
      <c r="B269" t="s">
        <v>210</v>
      </c>
      <c r="C269">
        <v>2013</v>
      </c>
      <c r="D269" t="s">
        <v>1</v>
      </c>
      <c r="E269" t="s">
        <v>2</v>
      </c>
      <c r="F269" s="1">
        <v>5197878</v>
      </c>
      <c r="K269" s="1">
        <v>5197878</v>
      </c>
    </row>
    <row r="270" spans="2:11">
      <c r="B270" t="s">
        <v>98</v>
      </c>
      <c r="C270">
        <v>2013</v>
      </c>
      <c r="D270" t="s">
        <v>1</v>
      </c>
      <c r="E270" t="s">
        <v>2</v>
      </c>
      <c r="F270" s="1">
        <v>3882600</v>
      </c>
      <c r="K270" s="1">
        <v>3882600</v>
      </c>
    </row>
    <row r="271" spans="2:11">
      <c r="B271" t="s">
        <v>98</v>
      </c>
      <c r="C271">
        <v>2013</v>
      </c>
      <c r="D271" t="s">
        <v>1</v>
      </c>
      <c r="E271" t="s">
        <v>2</v>
      </c>
      <c r="F271" s="1">
        <v>2446500</v>
      </c>
      <c r="K271" s="1">
        <v>2446500</v>
      </c>
    </row>
    <row r="272" spans="2:11">
      <c r="B272" t="s">
        <v>207</v>
      </c>
      <c r="C272">
        <v>2013</v>
      </c>
      <c r="D272" t="s">
        <v>1</v>
      </c>
      <c r="E272" t="s">
        <v>2</v>
      </c>
      <c r="F272" s="1">
        <v>5150000</v>
      </c>
      <c r="K272" s="1">
        <v>5150000</v>
      </c>
    </row>
    <row r="273" spans="2:11">
      <c r="B273" t="s">
        <v>29</v>
      </c>
      <c r="C273">
        <v>2013</v>
      </c>
      <c r="D273" t="s">
        <v>1</v>
      </c>
      <c r="E273" t="s">
        <v>2</v>
      </c>
      <c r="F273" s="1">
        <v>3743337</v>
      </c>
      <c r="K273" s="1">
        <v>3743337</v>
      </c>
    </row>
    <row r="274" spans="2:11">
      <c r="B274" t="s">
        <v>195</v>
      </c>
      <c r="C274">
        <v>2013</v>
      </c>
      <c r="D274" t="s">
        <v>1</v>
      </c>
      <c r="E274" t="s">
        <v>2</v>
      </c>
      <c r="F274" s="1">
        <v>200001</v>
      </c>
      <c r="K274" s="1">
        <v>200001</v>
      </c>
    </row>
    <row r="275" spans="2:11">
      <c r="B275" t="s">
        <v>128</v>
      </c>
      <c r="C275">
        <v>2013</v>
      </c>
      <c r="D275" t="s">
        <v>1</v>
      </c>
      <c r="E275" t="s">
        <v>2</v>
      </c>
      <c r="F275" s="1">
        <v>5151110</v>
      </c>
      <c r="K275" s="1">
        <v>5151110</v>
      </c>
    </row>
    <row r="276" spans="2:11">
      <c r="B276" t="s">
        <v>63</v>
      </c>
      <c r="C276">
        <v>2013</v>
      </c>
      <c r="D276" t="s">
        <v>1</v>
      </c>
      <c r="E276" t="s">
        <v>2</v>
      </c>
      <c r="F276" s="1">
        <v>4000000</v>
      </c>
      <c r="K276" s="1">
        <v>4000000</v>
      </c>
    </row>
    <row r="277" spans="2:11">
      <c r="B277" t="s">
        <v>25</v>
      </c>
      <c r="C277">
        <v>2013</v>
      </c>
      <c r="D277" t="s">
        <v>1</v>
      </c>
      <c r="E277" t="s">
        <v>2</v>
      </c>
      <c r="F277" s="1">
        <v>25000</v>
      </c>
      <c r="K277" s="1">
        <v>25000</v>
      </c>
    </row>
    <row r="278" spans="2:11">
      <c r="B278" t="s">
        <v>34</v>
      </c>
      <c r="C278">
        <v>2013</v>
      </c>
      <c r="D278" t="s">
        <v>1</v>
      </c>
      <c r="E278" t="s">
        <v>2</v>
      </c>
      <c r="F278" s="1">
        <v>1602380</v>
      </c>
      <c r="K278" s="1">
        <v>1602380</v>
      </c>
    </row>
    <row r="279" spans="2:11">
      <c r="B279" t="s">
        <v>208</v>
      </c>
      <c r="C279">
        <v>2013</v>
      </c>
      <c r="D279" t="s">
        <v>1</v>
      </c>
      <c r="E279" t="s">
        <v>2</v>
      </c>
      <c r="F279" s="1">
        <v>500000</v>
      </c>
      <c r="K279" s="1">
        <v>500000</v>
      </c>
    </row>
    <row r="280" spans="2:11">
      <c r="B280" t="s">
        <v>209</v>
      </c>
      <c r="C280">
        <v>2013</v>
      </c>
      <c r="D280" t="s">
        <v>1</v>
      </c>
      <c r="E280" t="s">
        <v>2</v>
      </c>
      <c r="F280" s="1">
        <v>500000</v>
      </c>
      <c r="K280" s="1">
        <v>500000</v>
      </c>
    </row>
    <row r="281" spans="2:11">
      <c r="B281" t="s">
        <v>211</v>
      </c>
      <c r="C281">
        <v>2013</v>
      </c>
      <c r="D281" t="s">
        <v>1</v>
      </c>
      <c r="E281" t="s">
        <v>2</v>
      </c>
      <c r="F281" s="1">
        <v>250000</v>
      </c>
      <c r="K281" s="1">
        <v>250000</v>
      </c>
    </row>
    <row r="282" spans="2:11">
      <c r="B282" t="s">
        <v>6</v>
      </c>
      <c r="C282">
        <v>2013</v>
      </c>
      <c r="D282" t="s">
        <v>1</v>
      </c>
      <c r="E282" t="s">
        <v>2</v>
      </c>
      <c r="F282" s="1">
        <v>25000</v>
      </c>
      <c r="K282" s="1">
        <v>25000</v>
      </c>
    </row>
    <row r="283" spans="2:11">
      <c r="B283" t="s">
        <v>212</v>
      </c>
      <c r="C283">
        <v>2013</v>
      </c>
      <c r="D283" t="s">
        <v>1</v>
      </c>
      <c r="E283" t="s">
        <v>2</v>
      </c>
      <c r="F283" s="1">
        <v>270000</v>
      </c>
      <c r="K283" s="1">
        <v>270000</v>
      </c>
    </row>
    <row r="284" spans="2:11">
      <c r="B284" t="s">
        <v>213</v>
      </c>
      <c r="C284">
        <v>2013</v>
      </c>
      <c r="D284" t="s">
        <v>1</v>
      </c>
      <c r="E284" t="s">
        <v>2</v>
      </c>
      <c r="F284" s="1">
        <v>99964</v>
      </c>
      <c r="K284" s="1">
        <v>99964</v>
      </c>
    </row>
    <row r="285" spans="2:11">
      <c r="B285" t="s">
        <v>214</v>
      </c>
      <c r="C285">
        <v>2013</v>
      </c>
      <c r="D285" t="s">
        <v>1</v>
      </c>
      <c r="E285" t="s">
        <v>2</v>
      </c>
      <c r="F285" s="1">
        <v>500000</v>
      </c>
      <c r="K285" s="1">
        <v>500000</v>
      </c>
    </row>
    <row r="286" spans="2:11">
      <c r="B286" t="s">
        <v>215</v>
      </c>
      <c r="C286">
        <v>2013</v>
      </c>
      <c r="D286" t="s">
        <v>1</v>
      </c>
      <c r="E286" t="s">
        <v>2</v>
      </c>
      <c r="F286" s="1">
        <v>100000</v>
      </c>
      <c r="K286" s="1">
        <v>100000</v>
      </c>
    </row>
    <row r="287" spans="2:11">
      <c r="B287" t="s">
        <v>216</v>
      </c>
      <c r="C287">
        <v>2013</v>
      </c>
      <c r="D287" t="s">
        <v>1</v>
      </c>
      <c r="E287" t="s">
        <v>2</v>
      </c>
      <c r="F287" s="1">
        <v>100000</v>
      </c>
      <c r="K287" s="1">
        <v>100000</v>
      </c>
    </row>
    <row r="288" spans="2:11">
      <c r="B288" t="s">
        <v>217</v>
      </c>
      <c r="C288">
        <v>2013</v>
      </c>
      <c r="D288" t="s">
        <v>1</v>
      </c>
      <c r="E288" t="s">
        <v>2</v>
      </c>
      <c r="F288" s="1">
        <v>25000</v>
      </c>
      <c r="K288" s="1">
        <v>25000</v>
      </c>
    </row>
    <row r="289" spans="2:11">
      <c r="B289" t="s">
        <v>218</v>
      </c>
      <c r="C289">
        <v>2013</v>
      </c>
      <c r="D289" t="s">
        <v>1</v>
      </c>
      <c r="E289" t="s">
        <v>2</v>
      </c>
      <c r="F289" s="1">
        <v>250000</v>
      </c>
      <c r="K289" s="1">
        <v>250000</v>
      </c>
    </row>
    <row r="290" spans="2:11">
      <c r="B290" t="s">
        <v>219</v>
      </c>
      <c r="C290">
        <v>2013</v>
      </c>
      <c r="D290" t="s">
        <v>1</v>
      </c>
      <c r="E290" t="s">
        <v>2</v>
      </c>
      <c r="F290" s="1">
        <v>25000</v>
      </c>
      <c r="K290" s="1">
        <v>25000</v>
      </c>
    </row>
    <row r="291" spans="2:11">
      <c r="B291" t="s">
        <v>220</v>
      </c>
      <c r="C291">
        <v>2013</v>
      </c>
      <c r="D291" t="s">
        <v>1</v>
      </c>
      <c r="E291" t="s">
        <v>2</v>
      </c>
      <c r="F291" s="1">
        <v>25000</v>
      </c>
      <c r="K291" s="1">
        <v>25000</v>
      </c>
    </row>
    <row r="292" spans="2:11">
      <c r="B292" t="s">
        <v>221</v>
      </c>
      <c r="C292">
        <v>2013</v>
      </c>
      <c r="D292" t="s">
        <v>1</v>
      </c>
      <c r="E292" t="s">
        <v>2</v>
      </c>
      <c r="F292" s="1">
        <v>235150</v>
      </c>
      <c r="K292" s="1">
        <v>235150</v>
      </c>
    </row>
    <row r="293" spans="2:11">
      <c r="B293" t="s">
        <v>229</v>
      </c>
      <c r="C293">
        <v>2013</v>
      </c>
      <c r="D293" t="s">
        <v>1</v>
      </c>
      <c r="E293" t="s">
        <v>2</v>
      </c>
      <c r="F293" s="1">
        <v>500000</v>
      </c>
      <c r="K293" s="1">
        <v>500000</v>
      </c>
    </row>
    <row r="294" spans="2:11">
      <c r="B294" t="s">
        <v>222</v>
      </c>
      <c r="C294">
        <v>2013</v>
      </c>
      <c r="D294" t="s">
        <v>1</v>
      </c>
      <c r="E294" t="s">
        <v>2</v>
      </c>
      <c r="F294" s="1">
        <v>25000</v>
      </c>
      <c r="K294" s="1">
        <v>25000</v>
      </c>
    </row>
    <row r="295" spans="2:11">
      <c r="B295" t="s">
        <v>223</v>
      </c>
      <c r="C295">
        <v>2013</v>
      </c>
      <c r="D295" t="s">
        <v>1</v>
      </c>
      <c r="E295" t="s">
        <v>2</v>
      </c>
      <c r="F295" s="1">
        <v>99998</v>
      </c>
      <c r="K295" s="1">
        <v>99998</v>
      </c>
    </row>
    <row r="296" spans="2:11">
      <c r="B296" t="s">
        <v>224</v>
      </c>
      <c r="C296">
        <v>2013</v>
      </c>
      <c r="D296" t="s">
        <v>1</v>
      </c>
      <c r="E296" t="s">
        <v>2</v>
      </c>
      <c r="F296" s="1">
        <v>500125</v>
      </c>
      <c r="K296" s="1">
        <v>500125</v>
      </c>
    </row>
    <row r="297" spans="2:11">
      <c r="B297" t="s">
        <v>18</v>
      </c>
      <c r="C297">
        <v>2013</v>
      </c>
      <c r="D297" t="s">
        <v>1</v>
      </c>
      <c r="E297" t="s">
        <v>2</v>
      </c>
      <c r="F297" s="1">
        <v>25000</v>
      </c>
      <c r="K297" s="1">
        <v>25000</v>
      </c>
    </row>
    <row r="298" spans="2:11">
      <c r="B298" t="s">
        <v>99</v>
      </c>
      <c r="C298">
        <v>2013</v>
      </c>
      <c r="D298" t="s">
        <v>1</v>
      </c>
      <c r="E298" t="s">
        <v>2</v>
      </c>
      <c r="F298" s="1">
        <v>25000</v>
      </c>
      <c r="K298" s="1">
        <v>25000</v>
      </c>
    </row>
    <row r="299" spans="2:11">
      <c r="B299" t="s">
        <v>225</v>
      </c>
      <c r="C299">
        <v>2013</v>
      </c>
      <c r="D299" t="s">
        <v>1</v>
      </c>
      <c r="E299" t="s">
        <v>2</v>
      </c>
      <c r="F299" s="1">
        <v>25000</v>
      </c>
      <c r="K299" s="1">
        <v>25000</v>
      </c>
    </row>
    <row r="300" spans="2:11">
      <c r="B300" t="s">
        <v>226</v>
      </c>
      <c r="C300">
        <v>2013</v>
      </c>
      <c r="D300" t="s">
        <v>1</v>
      </c>
      <c r="E300" t="s">
        <v>2</v>
      </c>
      <c r="F300" s="1">
        <v>377646</v>
      </c>
      <c r="K300" s="1">
        <v>377646</v>
      </c>
    </row>
    <row r="301" spans="2:11">
      <c r="B301" t="s">
        <v>227</v>
      </c>
      <c r="C301">
        <v>2013</v>
      </c>
      <c r="D301" t="s">
        <v>1</v>
      </c>
      <c r="E301" t="s">
        <v>2</v>
      </c>
      <c r="F301" s="1">
        <v>7000000</v>
      </c>
      <c r="K301" s="1">
        <v>7000000</v>
      </c>
    </row>
    <row r="302" spans="2:11">
      <c r="B302" t="s">
        <v>228</v>
      </c>
      <c r="C302">
        <v>2013</v>
      </c>
      <c r="D302" t="s">
        <v>1</v>
      </c>
      <c r="E302" t="s">
        <v>2</v>
      </c>
      <c r="F302" s="1">
        <v>250000</v>
      </c>
      <c r="K302" s="1">
        <v>250000</v>
      </c>
    </row>
    <row r="303" spans="2:11">
      <c r="B303" t="s">
        <v>14</v>
      </c>
      <c r="C303">
        <v>2013</v>
      </c>
      <c r="D303" t="s">
        <v>1</v>
      </c>
      <c r="E303" t="s">
        <v>2</v>
      </c>
      <c r="F303" s="1">
        <v>840000</v>
      </c>
      <c r="K303" s="1">
        <v>840000</v>
      </c>
    </row>
    <row r="304" spans="2:11">
      <c r="B304" t="s">
        <v>15</v>
      </c>
      <c r="C304">
        <v>2013</v>
      </c>
      <c r="D304" t="s">
        <v>1</v>
      </c>
      <c r="E304" t="s">
        <v>2</v>
      </c>
      <c r="F304" s="1">
        <v>80000</v>
      </c>
      <c r="K304" s="1">
        <v>80000</v>
      </c>
    </row>
    <row r="305" spans="2:11">
      <c r="B305" t="s">
        <v>75</v>
      </c>
      <c r="C305">
        <v>2013</v>
      </c>
      <c r="D305" t="s">
        <v>1</v>
      </c>
      <c r="E305" t="s">
        <v>2</v>
      </c>
      <c r="F305" s="1">
        <v>610819</v>
      </c>
      <c r="K305" s="1">
        <v>610819</v>
      </c>
    </row>
    <row r="306" spans="2:11">
      <c r="B306" t="s">
        <v>230</v>
      </c>
      <c r="C306">
        <v>2013</v>
      </c>
      <c r="D306" t="s">
        <v>1</v>
      </c>
      <c r="E306" t="s">
        <v>2</v>
      </c>
      <c r="F306" s="1">
        <v>840000</v>
      </c>
      <c r="K306" s="1">
        <v>840000</v>
      </c>
    </row>
    <row r="307" spans="2:11">
      <c r="B307" t="s">
        <v>63</v>
      </c>
      <c r="C307">
        <v>2013</v>
      </c>
      <c r="D307" t="s">
        <v>1</v>
      </c>
      <c r="E307" t="s">
        <v>2</v>
      </c>
      <c r="F307" s="1">
        <v>799825</v>
      </c>
      <c r="K307" s="1">
        <v>799825</v>
      </c>
    </row>
    <row r="308" spans="2:11">
      <c r="B308" t="s">
        <v>231</v>
      </c>
      <c r="C308">
        <v>2013</v>
      </c>
      <c r="D308" t="s">
        <v>1</v>
      </c>
      <c r="E308" t="s">
        <v>2</v>
      </c>
      <c r="F308" s="1">
        <v>800000</v>
      </c>
      <c r="K308" s="1">
        <v>800000</v>
      </c>
    </row>
    <row r="309" spans="2:11">
      <c r="B309" t="s">
        <v>4</v>
      </c>
      <c r="C309">
        <v>2013</v>
      </c>
      <c r="D309" t="s">
        <v>1</v>
      </c>
      <c r="E309" t="s">
        <v>2</v>
      </c>
      <c r="F309" s="1">
        <v>1150000</v>
      </c>
      <c r="K309" s="1">
        <v>1150000</v>
      </c>
    </row>
    <row r="310" spans="2:11">
      <c r="B310" t="s">
        <v>232</v>
      </c>
      <c r="C310">
        <v>2013</v>
      </c>
      <c r="D310" t="s">
        <v>1</v>
      </c>
      <c r="E310" t="s">
        <v>2</v>
      </c>
      <c r="F310" s="1">
        <v>840000</v>
      </c>
      <c r="K310" s="1">
        <v>840000</v>
      </c>
    </row>
    <row r="311" spans="2:11">
      <c r="B311" t="s">
        <v>233</v>
      </c>
      <c r="C311">
        <v>2013</v>
      </c>
      <c r="D311" t="s">
        <v>1</v>
      </c>
      <c r="E311" t="s">
        <v>2</v>
      </c>
      <c r="F311" s="1">
        <v>494953</v>
      </c>
      <c r="K311" s="1">
        <v>494953</v>
      </c>
    </row>
    <row r="312" spans="2:11">
      <c r="B312" t="s">
        <v>24</v>
      </c>
      <c r="C312">
        <v>2013</v>
      </c>
      <c r="D312" t="s">
        <v>1</v>
      </c>
      <c r="E312" t="s">
        <v>2</v>
      </c>
      <c r="F312" s="1">
        <v>950548</v>
      </c>
      <c r="K312" s="1">
        <v>950548</v>
      </c>
    </row>
    <row r="313" spans="2:11">
      <c r="B313" t="s">
        <v>234</v>
      </c>
      <c r="C313">
        <v>2013</v>
      </c>
      <c r="D313" t="s">
        <v>1</v>
      </c>
      <c r="E313" t="s">
        <v>2</v>
      </c>
      <c r="F313" s="1">
        <v>5000000</v>
      </c>
      <c r="K313" s="1">
        <v>5000000</v>
      </c>
    </row>
    <row r="314" spans="2:11">
      <c r="B314" t="s">
        <v>34</v>
      </c>
      <c r="C314">
        <v>2013</v>
      </c>
      <c r="D314" t="s">
        <v>1</v>
      </c>
      <c r="E314" t="s">
        <v>2</v>
      </c>
      <c r="F314" s="1">
        <v>397036</v>
      </c>
      <c r="K314" s="1">
        <v>397036</v>
      </c>
    </row>
    <row r="315" spans="2:11">
      <c r="B315" t="s">
        <v>109</v>
      </c>
      <c r="C315">
        <v>2013</v>
      </c>
      <c r="D315" t="s">
        <v>1</v>
      </c>
      <c r="E315" t="s">
        <v>2</v>
      </c>
      <c r="F315" s="1">
        <v>100000</v>
      </c>
      <c r="K315" s="1">
        <v>100000</v>
      </c>
    </row>
    <row r="316" spans="2:11">
      <c r="B316" t="s">
        <v>235</v>
      </c>
      <c r="C316">
        <v>2013</v>
      </c>
      <c r="D316" t="s">
        <v>1</v>
      </c>
      <c r="E316" t="s">
        <v>2</v>
      </c>
      <c r="F316" s="1">
        <v>200002</v>
      </c>
      <c r="K316" s="1">
        <v>200002</v>
      </c>
    </row>
    <row r="317" spans="2:11">
      <c r="B317" t="s">
        <v>236</v>
      </c>
      <c r="C317">
        <v>2013</v>
      </c>
      <c r="D317" t="s">
        <v>1</v>
      </c>
      <c r="E317" t="s">
        <v>2</v>
      </c>
      <c r="F317" s="1">
        <v>499962</v>
      </c>
      <c r="K317" s="1">
        <v>499962</v>
      </c>
    </row>
    <row r="318" spans="2:11">
      <c r="B318" t="s">
        <v>237</v>
      </c>
      <c r="C318">
        <v>2013</v>
      </c>
      <c r="D318" t="s">
        <v>1</v>
      </c>
      <c r="E318" t="s">
        <v>2</v>
      </c>
      <c r="F318" s="1">
        <v>50000</v>
      </c>
      <c r="K318" s="1">
        <v>50000</v>
      </c>
    </row>
    <row r="319" spans="2:11">
      <c r="B319" t="s">
        <v>35</v>
      </c>
      <c r="C319">
        <v>2013</v>
      </c>
      <c r="D319" t="s">
        <v>1</v>
      </c>
      <c r="E319" t="s">
        <v>2</v>
      </c>
      <c r="F319" s="1">
        <v>48449</v>
      </c>
      <c r="K319" s="1">
        <v>48449</v>
      </c>
    </row>
    <row r="320" spans="2:11">
      <c r="B320" t="s">
        <v>238</v>
      </c>
      <c r="C320">
        <v>2013</v>
      </c>
      <c r="D320" t="s">
        <v>1</v>
      </c>
      <c r="E320" t="s">
        <v>2</v>
      </c>
      <c r="F320" s="1">
        <v>464984</v>
      </c>
      <c r="K320" s="1">
        <v>464984</v>
      </c>
    </row>
    <row r="321" spans="2:11">
      <c r="B321" t="s">
        <v>239</v>
      </c>
      <c r="C321">
        <v>2013</v>
      </c>
      <c r="D321" t="s">
        <v>1</v>
      </c>
      <c r="E321" t="s">
        <v>2</v>
      </c>
      <c r="F321" s="1">
        <v>50000</v>
      </c>
      <c r="K321" s="1">
        <v>50000</v>
      </c>
    </row>
    <row r="322" spans="2:11">
      <c r="B322" t="s">
        <v>49</v>
      </c>
      <c r="C322">
        <v>2013</v>
      </c>
      <c r="D322" t="s">
        <v>1</v>
      </c>
      <c r="E322" t="s">
        <v>2</v>
      </c>
      <c r="F322" s="1">
        <v>74290</v>
      </c>
      <c r="K322" s="1">
        <v>74290</v>
      </c>
    </row>
    <row r="323" spans="2:11">
      <c r="B323" t="s">
        <v>240</v>
      </c>
      <c r="C323">
        <v>2013</v>
      </c>
      <c r="D323" t="s">
        <v>1</v>
      </c>
      <c r="E323" t="s">
        <v>2</v>
      </c>
      <c r="F323" s="1">
        <v>150000</v>
      </c>
      <c r="K323" s="1">
        <v>150000</v>
      </c>
    </row>
    <row r="324" spans="2:11">
      <c r="B324" t="s">
        <v>241</v>
      </c>
      <c r="C324">
        <v>2013</v>
      </c>
      <c r="D324" t="s">
        <v>1</v>
      </c>
      <c r="E324" t="s">
        <v>2</v>
      </c>
      <c r="F324" s="1">
        <v>250000</v>
      </c>
      <c r="K324" s="1">
        <v>250000</v>
      </c>
    </row>
    <row r="325" spans="2:11">
      <c r="B325" t="s">
        <v>242</v>
      </c>
      <c r="C325">
        <v>2013</v>
      </c>
      <c r="D325" t="s">
        <v>1</v>
      </c>
      <c r="E325" t="s">
        <v>2</v>
      </c>
      <c r="F325" s="1">
        <v>150000</v>
      </c>
      <c r="K325" s="1">
        <v>150000</v>
      </c>
    </row>
    <row r="326" spans="2:11">
      <c r="B326" t="s">
        <v>39</v>
      </c>
      <c r="C326">
        <v>2013</v>
      </c>
      <c r="D326" t="s">
        <v>1</v>
      </c>
      <c r="E326" t="s">
        <v>2</v>
      </c>
      <c r="F326" s="1">
        <v>1860</v>
      </c>
      <c r="K326" s="1">
        <v>1860</v>
      </c>
    </row>
    <row r="327" spans="2:11">
      <c r="B327" t="s">
        <v>243</v>
      </c>
      <c r="C327">
        <v>2013</v>
      </c>
      <c r="D327" t="s">
        <v>1</v>
      </c>
      <c r="E327" t="s">
        <v>2</v>
      </c>
      <c r="F327" s="1">
        <v>387</v>
      </c>
      <c r="K327" s="1">
        <v>387</v>
      </c>
    </row>
    <row r="328" spans="2:11">
      <c r="B328" t="s">
        <v>244</v>
      </c>
      <c r="C328">
        <v>2013</v>
      </c>
      <c r="D328" t="s">
        <v>1</v>
      </c>
      <c r="E328" t="s">
        <v>2</v>
      </c>
      <c r="F328" s="1">
        <v>2110342</v>
      </c>
      <c r="K328" s="1">
        <v>2110342</v>
      </c>
    </row>
    <row r="329" spans="2:11">
      <c r="B329" t="s">
        <v>245</v>
      </c>
      <c r="C329">
        <v>2013</v>
      </c>
      <c r="D329" t="s">
        <v>1</v>
      </c>
      <c r="E329" t="s">
        <v>2</v>
      </c>
      <c r="F329" s="1">
        <v>953184</v>
      </c>
      <c r="K329" s="1">
        <v>953184</v>
      </c>
    </row>
    <row r="330" spans="2:11">
      <c r="B330" t="s">
        <v>246</v>
      </c>
      <c r="C330">
        <v>2013</v>
      </c>
      <c r="D330" t="s">
        <v>1</v>
      </c>
      <c r="E330" t="s">
        <v>2</v>
      </c>
      <c r="F330" s="1">
        <v>300008</v>
      </c>
      <c r="K330" s="1">
        <v>300008</v>
      </c>
    </row>
    <row r="331" spans="2:11">
      <c r="B331" t="s">
        <v>118</v>
      </c>
      <c r="C331">
        <v>2013</v>
      </c>
      <c r="D331" t="s">
        <v>1</v>
      </c>
      <c r="E331" t="s">
        <v>2</v>
      </c>
      <c r="F331" s="1">
        <v>797170</v>
      </c>
      <c r="K331" s="1">
        <v>797170</v>
      </c>
    </row>
    <row r="332" spans="2:11">
      <c r="B332" t="s">
        <v>99</v>
      </c>
      <c r="C332">
        <v>2013</v>
      </c>
      <c r="D332" t="s">
        <v>1</v>
      </c>
      <c r="E332" t="s">
        <v>2</v>
      </c>
      <c r="F332" s="1">
        <v>30000</v>
      </c>
      <c r="K332" s="1">
        <v>30000</v>
      </c>
    </row>
    <row r="333" spans="2:11">
      <c r="B333" t="s">
        <v>16</v>
      </c>
      <c r="C333">
        <v>2013</v>
      </c>
      <c r="D333" t="s">
        <v>1</v>
      </c>
      <c r="E333" t="s">
        <v>2</v>
      </c>
      <c r="F333" s="1">
        <v>21563</v>
      </c>
      <c r="K333" s="1">
        <v>21563</v>
      </c>
    </row>
    <row r="334" spans="2:11">
      <c r="B334" t="s">
        <v>63</v>
      </c>
      <c r="C334">
        <v>2013</v>
      </c>
      <c r="D334" t="s">
        <v>1</v>
      </c>
      <c r="E334" t="s">
        <v>2</v>
      </c>
      <c r="F334" s="1">
        <v>703737</v>
      </c>
      <c r="K334" s="1">
        <v>703737</v>
      </c>
    </row>
    <row r="335" spans="2:11">
      <c r="B335" t="s">
        <v>247</v>
      </c>
      <c r="C335">
        <v>2013</v>
      </c>
      <c r="D335" t="s">
        <v>1</v>
      </c>
      <c r="E335" t="s">
        <v>2</v>
      </c>
      <c r="F335" s="1">
        <v>150000</v>
      </c>
      <c r="K335" s="1">
        <v>150000</v>
      </c>
    </row>
    <row r="336" spans="2:11">
      <c r="B336" t="s">
        <v>248</v>
      </c>
      <c r="C336">
        <v>2013</v>
      </c>
      <c r="D336" t="s">
        <v>1</v>
      </c>
      <c r="E336" t="s">
        <v>2</v>
      </c>
      <c r="F336" s="1">
        <v>650000</v>
      </c>
      <c r="K336" s="1">
        <v>650000</v>
      </c>
    </row>
    <row r="337" spans="2:11">
      <c r="B337" t="s">
        <v>35</v>
      </c>
      <c r="C337">
        <v>2013</v>
      </c>
      <c r="D337" t="s">
        <v>1</v>
      </c>
      <c r="E337" t="s">
        <v>2</v>
      </c>
      <c r="F337" s="1">
        <v>218567</v>
      </c>
      <c r="K337" s="1">
        <v>218567</v>
      </c>
    </row>
    <row r="338" spans="2:11">
      <c r="B338" t="s">
        <v>21</v>
      </c>
      <c r="C338">
        <v>2013</v>
      </c>
      <c r="D338" t="s">
        <v>1</v>
      </c>
      <c r="E338" t="s">
        <v>2</v>
      </c>
      <c r="F338" s="1">
        <v>10000</v>
      </c>
      <c r="K338" s="1">
        <v>10000</v>
      </c>
    </row>
    <row r="339" spans="2:11">
      <c r="B339" t="s">
        <v>54</v>
      </c>
      <c r="C339">
        <v>2013</v>
      </c>
      <c r="D339" t="s">
        <v>1</v>
      </c>
      <c r="E339" t="s">
        <v>2</v>
      </c>
      <c r="F339" s="1">
        <v>614954</v>
      </c>
      <c r="K339" s="1">
        <v>614954</v>
      </c>
    </row>
    <row r="340" spans="2:11">
      <c r="B340" t="s">
        <v>83</v>
      </c>
      <c r="C340">
        <v>2013</v>
      </c>
      <c r="D340" t="s">
        <v>1</v>
      </c>
      <c r="E340" t="s">
        <v>2</v>
      </c>
      <c r="F340" s="1">
        <v>5000000</v>
      </c>
      <c r="K340" s="1">
        <v>5000000</v>
      </c>
    </row>
    <row r="341" spans="2:11">
      <c r="B341" t="s">
        <v>23</v>
      </c>
      <c r="C341">
        <v>2013</v>
      </c>
      <c r="D341" t="s">
        <v>1</v>
      </c>
      <c r="E341" t="s">
        <v>2</v>
      </c>
      <c r="F341" s="1">
        <v>36540</v>
      </c>
      <c r="K341" s="1">
        <v>36540</v>
      </c>
    </row>
    <row r="342" spans="2:11">
      <c r="B342" t="s">
        <v>249</v>
      </c>
      <c r="C342">
        <v>2013</v>
      </c>
      <c r="D342" t="s">
        <v>1</v>
      </c>
      <c r="E342" t="s">
        <v>2</v>
      </c>
      <c r="F342" s="1">
        <v>1300000</v>
      </c>
      <c r="K342" s="1">
        <v>1300000</v>
      </c>
    </row>
    <row r="343" spans="2:11">
      <c r="B343" t="s">
        <v>123</v>
      </c>
      <c r="C343">
        <v>2013</v>
      </c>
      <c r="D343" t="s">
        <v>1</v>
      </c>
      <c r="E343" t="s">
        <v>2</v>
      </c>
      <c r="F343" s="1">
        <v>40000</v>
      </c>
      <c r="K343" s="1">
        <v>40000</v>
      </c>
    </row>
    <row r="344" spans="2:11">
      <c r="B344" t="s">
        <v>211</v>
      </c>
      <c r="C344">
        <v>2013</v>
      </c>
      <c r="D344" t="s">
        <v>1</v>
      </c>
      <c r="E344" t="s">
        <v>2</v>
      </c>
      <c r="F344" s="1">
        <v>1465525</v>
      </c>
      <c r="K344" s="1">
        <v>1465525</v>
      </c>
    </row>
    <row r="345" spans="2:11">
      <c r="B345" t="s">
        <v>0</v>
      </c>
      <c r="C345">
        <v>2013</v>
      </c>
      <c r="D345" t="s">
        <v>1</v>
      </c>
      <c r="E345" t="s">
        <v>2</v>
      </c>
      <c r="F345" s="1">
        <v>14130000</v>
      </c>
      <c r="K345" s="1">
        <v>14130000</v>
      </c>
    </row>
    <row r="346" spans="2:11">
      <c r="B346" t="s">
        <v>250</v>
      </c>
      <c r="C346">
        <v>2013</v>
      </c>
      <c r="D346" t="s">
        <v>1</v>
      </c>
      <c r="E346" t="s">
        <v>2</v>
      </c>
      <c r="F346" s="1">
        <v>300000</v>
      </c>
      <c r="K346" s="1">
        <v>300000</v>
      </c>
    </row>
    <row r="347" spans="2:11">
      <c r="B347" t="s">
        <v>251</v>
      </c>
      <c r="C347">
        <v>2013</v>
      </c>
      <c r="D347" t="s">
        <v>1</v>
      </c>
      <c r="E347" t="s">
        <v>2</v>
      </c>
      <c r="F347" s="1">
        <v>500543</v>
      </c>
      <c r="K347" s="1">
        <v>500543</v>
      </c>
    </row>
    <row r="348" spans="2:11">
      <c r="B348" t="s">
        <v>252</v>
      </c>
      <c r="C348">
        <v>2013</v>
      </c>
      <c r="D348" t="s">
        <v>1</v>
      </c>
      <c r="E348" t="s">
        <v>2</v>
      </c>
      <c r="F348" s="1">
        <v>200000</v>
      </c>
      <c r="K348" s="1">
        <v>200000</v>
      </c>
    </row>
    <row r="349" spans="2:11">
      <c r="B349" t="s">
        <v>227</v>
      </c>
      <c r="C349">
        <v>2013</v>
      </c>
      <c r="D349" t="s">
        <v>1</v>
      </c>
      <c r="E349" t="s">
        <v>2</v>
      </c>
      <c r="F349" s="1">
        <v>270492</v>
      </c>
      <c r="K349" s="1">
        <v>270492</v>
      </c>
    </row>
    <row r="350" spans="2:11">
      <c r="B350" t="s">
        <v>253</v>
      </c>
      <c r="C350">
        <v>2013</v>
      </c>
      <c r="D350" t="s">
        <v>1</v>
      </c>
      <c r="E350" t="s">
        <v>2</v>
      </c>
      <c r="F350" s="1">
        <v>744703</v>
      </c>
      <c r="K350" s="1">
        <v>744703</v>
      </c>
    </row>
    <row r="351" spans="2:11">
      <c r="B351" t="s">
        <v>254</v>
      </c>
      <c r="C351">
        <v>2013</v>
      </c>
      <c r="D351" t="s">
        <v>1</v>
      </c>
      <c r="E351" t="s">
        <v>2</v>
      </c>
      <c r="F351" s="1">
        <v>1000000</v>
      </c>
      <c r="K351" s="1">
        <v>1000000</v>
      </c>
    </row>
    <row r="352" spans="2:11">
      <c r="B352" t="s">
        <v>255</v>
      </c>
      <c r="C352">
        <v>2013</v>
      </c>
      <c r="D352" t="s">
        <v>1</v>
      </c>
      <c r="E352" t="s">
        <v>2</v>
      </c>
      <c r="F352" s="1">
        <v>400000</v>
      </c>
      <c r="K352" s="1">
        <v>400000</v>
      </c>
    </row>
    <row r="353" spans="2:11">
      <c r="B353" t="s">
        <v>204</v>
      </c>
      <c r="C353">
        <v>2013</v>
      </c>
      <c r="D353" t="s">
        <v>1</v>
      </c>
      <c r="E353" t="s">
        <v>2</v>
      </c>
      <c r="F353" s="1">
        <v>10000</v>
      </c>
      <c r="K353" s="1">
        <v>10000</v>
      </c>
    </row>
    <row r="354" spans="2:11">
      <c r="B354" t="s">
        <v>256</v>
      </c>
      <c r="C354">
        <v>2013</v>
      </c>
      <c r="D354" t="s">
        <v>1</v>
      </c>
      <c r="E354" t="s">
        <v>2</v>
      </c>
      <c r="F354" s="1">
        <v>659788</v>
      </c>
      <c r="K354" s="1">
        <v>659788</v>
      </c>
    </row>
    <row r="355" spans="2:11">
      <c r="B355" t="s">
        <v>34</v>
      </c>
      <c r="C355">
        <v>2013</v>
      </c>
      <c r="D355" t="s">
        <v>1</v>
      </c>
      <c r="E355" t="s">
        <v>2</v>
      </c>
      <c r="F355" s="1">
        <v>10000</v>
      </c>
      <c r="K355" s="1">
        <v>10000</v>
      </c>
    </row>
    <row r="356" spans="2:11">
      <c r="B356" t="s">
        <v>257</v>
      </c>
      <c r="C356">
        <v>2013</v>
      </c>
      <c r="D356" t="s">
        <v>1</v>
      </c>
      <c r="E356" t="s">
        <v>2</v>
      </c>
      <c r="F356" s="1">
        <v>255394</v>
      </c>
      <c r="K356" s="1">
        <v>255394</v>
      </c>
    </row>
    <row r="357" spans="2:11">
      <c r="B357" t="s">
        <v>87</v>
      </c>
      <c r="C357">
        <v>2013</v>
      </c>
      <c r="D357" t="s">
        <v>1</v>
      </c>
      <c r="E357" t="s">
        <v>2</v>
      </c>
      <c r="F357" s="1">
        <v>111042</v>
      </c>
      <c r="K357" s="1">
        <v>111042</v>
      </c>
    </row>
    <row r="358" spans="2:11">
      <c r="B358" t="s">
        <v>210</v>
      </c>
      <c r="C358">
        <v>2013</v>
      </c>
      <c r="D358" t="s">
        <v>1</v>
      </c>
      <c r="E358" t="s">
        <v>2</v>
      </c>
      <c r="F358" s="1">
        <v>175644</v>
      </c>
      <c r="K358" s="1">
        <v>175644</v>
      </c>
    </row>
    <row r="359" spans="2:11">
      <c r="B359" t="s">
        <v>128</v>
      </c>
      <c r="C359">
        <v>2013</v>
      </c>
      <c r="D359" t="s">
        <v>1</v>
      </c>
      <c r="E359" t="s">
        <v>2</v>
      </c>
      <c r="F359" s="1">
        <v>272914</v>
      </c>
      <c r="K359" s="1">
        <v>272914</v>
      </c>
    </row>
    <row r="360" spans="2:11">
      <c r="B360" t="s">
        <v>207</v>
      </c>
      <c r="C360">
        <v>2013</v>
      </c>
      <c r="D360" t="s">
        <v>1</v>
      </c>
      <c r="E360" t="s">
        <v>2</v>
      </c>
      <c r="F360" s="1">
        <v>285714</v>
      </c>
      <c r="K360" s="1">
        <v>285714</v>
      </c>
    </row>
    <row r="361" spans="2:11">
      <c r="B361" t="s">
        <v>157</v>
      </c>
      <c r="C361">
        <v>2013</v>
      </c>
      <c r="D361" t="s">
        <v>1</v>
      </c>
      <c r="E361" t="s">
        <v>2</v>
      </c>
      <c r="F361" s="1">
        <v>235000</v>
      </c>
      <c r="K361" s="1">
        <v>235000</v>
      </c>
    </row>
    <row r="362" spans="2:11">
      <c r="B362" t="s">
        <v>213</v>
      </c>
      <c r="C362">
        <v>2013</v>
      </c>
      <c r="D362" t="s">
        <v>1</v>
      </c>
      <c r="E362" t="s">
        <v>2</v>
      </c>
      <c r="F362" s="1">
        <v>2989138</v>
      </c>
      <c r="K362" s="1">
        <v>2989138</v>
      </c>
    </row>
    <row r="363" spans="2:11">
      <c r="B363" t="s">
        <v>49</v>
      </c>
      <c r="C363">
        <v>2013</v>
      </c>
      <c r="D363" t="s">
        <v>1</v>
      </c>
      <c r="E363" t="s">
        <v>2</v>
      </c>
      <c r="F363" s="1">
        <v>3615655</v>
      </c>
      <c r="K363" s="1">
        <v>3615655</v>
      </c>
    </row>
    <row r="364" spans="2:11">
      <c r="B364" t="s">
        <v>263</v>
      </c>
      <c r="C364">
        <v>2011</v>
      </c>
      <c r="D364" t="s">
        <v>1</v>
      </c>
      <c r="E364" t="s">
        <v>2</v>
      </c>
      <c r="F364" s="1">
        <v>329034</v>
      </c>
      <c r="K364" s="1">
        <v>329034</v>
      </c>
    </row>
    <row r="365" spans="2:11">
      <c r="B365" t="s">
        <v>63</v>
      </c>
      <c r="C365">
        <v>2011</v>
      </c>
      <c r="D365" t="s">
        <v>1</v>
      </c>
      <c r="E365" t="s">
        <v>2</v>
      </c>
      <c r="F365" s="1">
        <v>400381</v>
      </c>
      <c r="K365" s="1">
        <v>400381</v>
      </c>
    </row>
    <row r="366" spans="2:11">
      <c r="B366" t="s">
        <v>0</v>
      </c>
      <c r="C366">
        <v>2011</v>
      </c>
      <c r="D366" t="s">
        <v>1</v>
      </c>
      <c r="E366" t="s">
        <v>2</v>
      </c>
      <c r="F366" s="1">
        <v>5727043</v>
      </c>
      <c r="K366" s="1">
        <v>5727043</v>
      </c>
    </row>
    <row r="367" spans="2:11">
      <c r="B367" t="s">
        <v>93</v>
      </c>
      <c r="C367">
        <v>2011</v>
      </c>
      <c r="D367" t="s">
        <v>1</v>
      </c>
      <c r="E367" t="s">
        <v>2</v>
      </c>
      <c r="F367" s="1">
        <v>356054</v>
      </c>
      <c r="K367" s="1">
        <v>356054</v>
      </c>
    </row>
    <row r="368" spans="2:11">
      <c r="B368" t="s">
        <v>139</v>
      </c>
      <c r="C368">
        <v>2011</v>
      </c>
      <c r="D368" t="s">
        <v>1</v>
      </c>
      <c r="E368" t="s">
        <v>2</v>
      </c>
      <c r="F368" s="1">
        <v>300000</v>
      </c>
      <c r="K368" s="1">
        <v>300000</v>
      </c>
    </row>
    <row r="369" spans="2:11">
      <c r="B369" t="s">
        <v>174</v>
      </c>
      <c r="C369">
        <v>2011</v>
      </c>
      <c r="D369" t="s">
        <v>1</v>
      </c>
      <c r="E369" t="s">
        <v>2</v>
      </c>
      <c r="F369" s="1">
        <v>3204132</v>
      </c>
      <c r="K369" s="1">
        <v>3204132</v>
      </c>
    </row>
    <row r="370" spans="2:11">
      <c r="B370" t="s">
        <v>264</v>
      </c>
      <c r="C370">
        <v>2011</v>
      </c>
      <c r="D370" t="s">
        <v>1</v>
      </c>
      <c r="E370" t="s">
        <v>2</v>
      </c>
      <c r="F370" s="1">
        <v>27890</v>
      </c>
      <c r="K370" s="1">
        <v>27890</v>
      </c>
    </row>
    <row r="371" spans="2:11">
      <c r="B371" t="s">
        <v>246</v>
      </c>
      <c r="C371">
        <v>2011</v>
      </c>
      <c r="D371" t="s">
        <v>1</v>
      </c>
      <c r="E371" t="s">
        <v>2</v>
      </c>
      <c r="F371" s="1">
        <v>134281</v>
      </c>
      <c r="K371" s="1">
        <v>134281</v>
      </c>
    </row>
    <row r="372" spans="2:11">
      <c r="B372" t="s">
        <v>265</v>
      </c>
      <c r="C372">
        <v>2011</v>
      </c>
      <c r="D372" t="s">
        <v>1</v>
      </c>
      <c r="E372" t="s">
        <v>2</v>
      </c>
      <c r="F372" s="1">
        <v>499996</v>
      </c>
      <c r="K372" s="1">
        <v>499996</v>
      </c>
    </row>
    <row r="373" spans="2:11">
      <c r="B373" t="s">
        <v>266</v>
      </c>
      <c r="C373">
        <v>2011</v>
      </c>
      <c r="D373" t="s">
        <v>1</v>
      </c>
      <c r="E373" t="s">
        <v>2</v>
      </c>
      <c r="F373" s="1">
        <v>132907</v>
      </c>
      <c r="K373" s="1">
        <v>132907</v>
      </c>
    </row>
    <row r="374" spans="2:11">
      <c r="B374" t="s">
        <v>267</v>
      </c>
      <c r="C374">
        <v>2011</v>
      </c>
      <c r="D374" t="s">
        <v>1</v>
      </c>
      <c r="E374" t="s">
        <v>2</v>
      </c>
      <c r="F374" s="1">
        <v>420002</v>
      </c>
      <c r="K374" s="1">
        <v>420002</v>
      </c>
    </row>
    <row r="375" spans="2:11">
      <c r="B375" t="s">
        <v>268</v>
      </c>
      <c r="C375">
        <v>2011</v>
      </c>
      <c r="D375" t="s">
        <v>1</v>
      </c>
      <c r="E375" t="s">
        <v>2</v>
      </c>
      <c r="F375" s="1">
        <v>4463541</v>
      </c>
      <c r="K375" s="1">
        <v>4463541</v>
      </c>
    </row>
    <row r="376" spans="2:11">
      <c r="B376" t="s">
        <v>62</v>
      </c>
      <c r="C376">
        <v>2011</v>
      </c>
      <c r="D376" t="s">
        <v>1</v>
      </c>
      <c r="E376" t="s">
        <v>2</v>
      </c>
      <c r="F376" s="1">
        <v>2423203</v>
      </c>
      <c r="K376" s="1">
        <v>2423203</v>
      </c>
    </row>
    <row r="377" spans="2:11">
      <c r="B377" t="s">
        <v>99</v>
      </c>
      <c r="C377">
        <v>2011</v>
      </c>
      <c r="D377" t="s">
        <v>1</v>
      </c>
      <c r="E377" t="s">
        <v>2</v>
      </c>
      <c r="F377" s="1">
        <v>247333</v>
      </c>
      <c r="K377" s="1">
        <v>247333</v>
      </c>
    </row>
    <row r="378" spans="2:11">
      <c r="B378" t="s">
        <v>269</v>
      </c>
      <c r="C378">
        <v>2011</v>
      </c>
      <c r="D378" t="s">
        <v>1</v>
      </c>
      <c r="E378" t="s">
        <v>2</v>
      </c>
      <c r="F378" s="1">
        <v>799759</v>
      </c>
      <c r="K378" s="1">
        <v>799759</v>
      </c>
    </row>
    <row r="379" spans="2:11">
      <c r="B379" t="s">
        <v>270</v>
      </c>
      <c r="C379">
        <v>2011</v>
      </c>
      <c r="D379" t="s">
        <v>1</v>
      </c>
      <c r="E379" t="s">
        <v>2</v>
      </c>
      <c r="F379" s="1">
        <v>375000</v>
      </c>
      <c r="K379" s="1">
        <v>375000</v>
      </c>
    </row>
    <row r="380" spans="2:11">
      <c r="B380" t="s">
        <v>271</v>
      </c>
      <c r="C380">
        <v>2011</v>
      </c>
      <c r="D380" t="s">
        <v>1</v>
      </c>
      <c r="E380" t="s">
        <v>2</v>
      </c>
      <c r="F380" s="1">
        <v>397590</v>
      </c>
      <c r="K380" s="1">
        <v>397590</v>
      </c>
    </row>
    <row r="381" spans="2:11">
      <c r="B381" t="s">
        <v>272</v>
      </c>
      <c r="C381">
        <v>2011</v>
      </c>
      <c r="D381" t="s">
        <v>1</v>
      </c>
      <c r="E381" t="s">
        <v>2</v>
      </c>
      <c r="F381" s="1">
        <v>245534</v>
      </c>
      <c r="K381" s="1">
        <v>245534</v>
      </c>
    </row>
    <row r="382" spans="2:11">
      <c r="B382" t="s">
        <v>273</v>
      </c>
      <c r="C382">
        <v>2011</v>
      </c>
      <c r="D382" t="s">
        <v>1</v>
      </c>
      <c r="E382" t="s">
        <v>2</v>
      </c>
      <c r="F382" s="1">
        <v>621265</v>
      </c>
      <c r="K382" s="1">
        <v>621265</v>
      </c>
    </row>
    <row r="383" spans="2:11">
      <c r="B383" t="s">
        <v>274</v>
      </c>
      <c r="C383">
        <v>2011</v>
      </c>
      <c r="D383" t="s">
        <v>1</v>
      </c>
      <c r="E383" t="s">
        <v>2</v>
      </c>
      <c r="F383" s="1">
        <v>497499</v>
      </c>
      <c r="K383" s="1">
        <v>497499</v>
      </c>
    </row>
    <row r="384" spans="2:11">
      <c r="B384" t="s">
        <v>113</v>
      </c>
      <c r="C384">
        <v>2011</v>
      </c>
      <c r="D384" t="s">
        <v>1</v>
      </c>
      <c r="E384" t="s">
        <v>2</v>
      </c>
      <c r="F384" s="1">
        <v>1418622</v>
      </c>
      <c r="K384" s="1">
        <v>1418622</v>
      </c>
    </row>
    <row r="385" spans="2:11">
      <c r="B385" t="s">
        <v>275</v>
      </c>
      <c r="C385">
        <v>2011</v>
      </c>
      <c r="D385" t="s">
        <v>1</v>
      </c>
      <c r="E385" t="s">
        <v>2</v>
      </c>
      <c r="F385" s="1">
        <v>498857</v>
      </c>
      <c r="K385" s="1">
        <v>498857</v>
      </c>
    </row>
    <row r="386" spans="2:11">
      <c r="B386" t="s">
        <v>276</v>
      </c>
      <c r="C386">
        <v>2011</v>
      </c>
      <c r="D386" t="s">
        <v>1</v>
      </c>
      <c r="E386" t="s">
        <v>2</v>
      </c>
      <c r="F386" s="1">
        <v>50000</v>
      </c>
      <c r="K386" s="1">
        <v>50000</v>
      </c>
    </row>
    <row r="387" spans="2:11">
      <c r="B387" t="s">
        <v>277</v>
      </c>
      <c r="C387">
        <v>2011</v>
      </c>
      <c r="D387" t="s">
        <v>1</v>
      </c>
      <c r="E387" t="s">
        <v>2</v>
      </c>
      <c r="F387" s="1">
        <v>959477</v>
      </c>
      <c r="K387" s="1">
        <v>959477</v>
      </c>
    </row>
    <row r="388" spans="2:11">
      <c r="B388" t="s">
        <v>278</v>
      </c>
      <c r="C388">
        <v>2011</v>
      </c>
      <c r="D388" t="s">
        <v>1</v>
      </c>
      <c r="E388" t="s">
        <v>2</v>
      </c>
      <c r="F388" s="1">
        <v>47810</v>
      </c>
      <c r="K388" s="1">
        <v>47810</v>
      </c>
    </row>
    <row r="389" spans="2:11">
      <c r="B389" t="s">
        <v>279</v>
      </c>
      <c r="C389">
        <v>2011</v>
      </c>
      <c r="D389" t="s">
        <v>1</v>
      </c>
      <c r="E389" t="s">
        <v>2</v>
      </c>
      <c r="F389" s="1">
        <v>50000</v>
      </c>
      <c r="K389" s="1">
        <v>50000</v>
      </c>
    </row>
    <row r="390" spans="2:11">
      <c r="B390" t="s">
        <v>280</v>
      </c>
      <c r="C390">
        <v>2011</v>
      </c>
      <c r="D390" t="s">
        <v>1</v>
      </c>
      <c r="E390" t="s">
        <v>2</v>
      </c>
      <c r="F390" s="1">
        <v>50000</v>
      </c>
      <c r="K390" s="1">
        <v>50000</v>
      </c>
    </row>
    <row r="391" spans="2:11">
      <c r="B391" t="s">
        <v>281</v>
      </c>
      <c r="C391">
        <v>2011</v>
      </c>
      <c r="D391" t="s">
        <v>1</v>
      </c>
      <c r="E391" t="s">
        <v>2</v>
      </c>
      <c r="F391" s="1">
        <v>50000</v>
      </c>
      <c r="K391" s="1">
        <v>50000</v>
      </c>
    </row>
    <row r="392" spans="2:11">
      <c r="B392" t="s">
        <v>43</v>
      </c>
      <c r="C392">
        <v>2011</v>
      </c>
      <c r="D392" t="s">
        <v>1</v>
      </c>
      <c r="E392" t="s">
        <v>2</v>
      </c>
      <c r="F392" s="1">
        <v>49996</v>
      </c>
      <c r="K392" s="1">
        <v>49996</v>
      </c>
    </row>
    <row r="393" spans="2:11">
      <c r="B393" t="s">
        <v>282</v>
      </c>
      <c r="C393">
        <v>2011</v>
      </c>
      <c r="D393" t="s">
        <v>1</v>
      </c>
      <c r="E393" t="s">
        <v>2</v>
      </c>
      <c r="F393" s="1">
        <v>42500</v>
      </c>
      <c r="K393" s="1">
        <v>42500</v>
      </c>
    </row>
    <row r="394" spans="2:11">
      <c r="B394" t="s">
        <v>152</v>
      </c>
      <c r="C394">
        <v>2011</v>
      </c>
      <c r="D394" t="s">
        <v>1</v>
      </c>
      <c r="E394" t="s">
        <v>2</v>
      </c>
      <c r="F394" s="1">
        <v>50000</v>
      </c>
      <c r="K394" s="1">
        <v>50000</v>
      </c>
    </row>
    <row r="395" spans="2:11">
      <c r="B395" t="s">
        <v>151</v>
      </c>
      <c r="C395">
        <v>2011</v>
      </c>
      <c r="D395" t="s">
        <v>1</v>
      </c>
      <c r="E395" t="s">
        <v>2</v>
      </c>
      <c r="F395" s="1">
        <v>50000</v>
      </c>
      <c r="K395" s="1">
        <v>50000</v>
      </c>
    </row>
    <row r="396" spans="2:11">
      <c r="B396" t="s">
        <v>102</v>
      </c>
      <c r="C396">
        <v>2011</v>
      </c>
      <c r="D396" t="s">
        <v>1</v>
      </c>
      <c r="E396" t="s">
        <v>2</v>
      </c>
      <c r="F396" s="1">
        <v>49949</v>
      </c>
      <c r="K396" s="1">
        <v>49949</v>
      </c>
    </row>
    <row r="397" spans="2:11">
      <c r="B397" t="s">
        <v>159</v>
      </c>
      <c r="C397">
        <v>2011</v>
      </c>
      <c r="D397" t="s">
        <v>1</v>
      </c>
      <c r="E397" t="s">
        <v>2</v>
      </c>
      <c r="F397" s="1">
        <v>50000</v>
      </c>
      <c r="K397" s="1">
        <v>50000</v>
      </c>
    </row>
    <row r="398" spans="2:11">
      <c r="B398" t="s">
        <v>153</v>
      </c>
      <c r="C398">
        <v>2011</v>
      </c>
      <c r="D398" t="s">
        <v>1</v>
      </c>
      <c r="E398" t="s">
        <v>2</v>
      </c>
      <c r="F398" s="1">
        <v>50000</v>
      </c>
      <c r="K398" s="1">
        <v>50000</v>
      </c>
    </row>
    <row r="399" spans="2:11">
      <c r="B399" t="s">
        <v>20</v>
      </c>
      <c r="C399">
        <v>2011</v>
      </c>
      <c r="D399" t="s">
        <v>1</v>
      </c>
      <c r="E399" t="s">
        <v>2</v>
      </c>
      <c r="F399" s="1">
        <v>50000</v>
      </c>
      <c r="K399" s="1">
        <v>50000</v>
      </c>
    </row>
    <row r="400" spans="2:11">
      <c r="B400" t="s">
        <v>283</v>
      </c>
      <c r="C400">
        <v>2011</v>
      </c>
      <c r="D400" t="s">
        <v>1</v>
      </c>
      <c r="E400" t="s">
        <v>2</v>
      </c>
      <c r="F400" s="1">
        <v>39280</v>
      </c>
      <c r="K400" s="1">
        <v>39280</v>
      </c>
    </row>
    <row r="401" spans="2:11">
      <c r="B401" t="s">
        <v>284</v>
      </c>
      <c r="C401">
        <v>2011</v>
      </c>
      <c r="D401" t="s">
        <v>1</v>
      </c>
      <c r="E401" t="s">
        <v>2</v>
      </c>
      <c r="F401" s="1">
        <v>50000</v>
      </c>
      <c r="K401" s="1">
        <v>50000</v>
      </c>
    </row>
    <row r="402" spans="2:11">
      <c r="B402" t="s">
        <v>161</v>
      </c>
      <c r="C402">
        <v>2011</v>
      </c>
      <c r="D402" t="s">
        <v>1</v>
      </c>
      <c r="E402" t="s">
        <v>2</v>
      </c>
      <c r="F402" s="1">
        <v>49500</v>
      </c>
      <c r="K402" s="1">
        <v>49500</v>
      </c>
    </row>
    <row r="403" spans="2:11">
      <c r="B403" t="s">
        <v>285</v>
      </c>
      <c r="C403">
        <v>2011</v>
      </c>
      <c r="D403" t="s">
        <v>1</v>
      </c>
      <c r="E403" t="s">
        <v>2</v>
      </c>
      <c r="F403" s="1">
        <v>23476</v>
      </c>
      <c r="K403" s="1">
        <v>23476</v>
      </c>
    </row>
    <row r="404" spans="2:11">
      <c r="B404" t="s">
        <v>162</v>
      </c>
      <c r="C404">
        <v>2011</v>
      </c>
      <c r="D404" t="s">
        <v>1</v>
      </c>
      <c r="E404" t="s">
        <v>2</v>
      </c>
      <c r="F404" s="1">
        <v>50000</v>
      </c>
      <c r="K404" s="1">
        <v>50000</v>
      </c>
    </row>
    <row r="405" spans="2:11">
      <c r="B405" t="s">
        <v>47</v>
      </c>
      <c r="C405">
        <v>2011</v>
      </c>
      <c r="D405" t="s">
        <v>1</v>
      </c>
      <c r="E405" t="s">
        <v>2</v>
      </c>
      <c r="F405" s="1">
        <v>400000</v>
      </c>
      <c r="K405" s="1">
        <v>400000</v>
      </c>
    </row>
    <row r="406" spans="2:11">
      <c r="B406" t="s">
        <v>73</v>
      </c>
      <c r="C406">
        <v>2011</v>
      </c>
      <c r="D406" t="s">
        <v>1</v>
      </c>
      <c r="E406" t="s">
        <v>2</v>
      </c>
      <c r="F406" s="1">
        <v>50000</v>
      </c>
      <c r="K406" s="1">
        <v>50000</v>
      </c>
    </row>
    <row r="407" spans="2:11">
      <c r="B407" t="s">
        <v>150</v>
      </c>
      <c r="C407">
        <v>2011</v>
      </c>
      <c r="D407" t="s">
        <v>1</v>
      </c>
      <c r="E407" t="s">
        <v>2</v>
      </c>
      <c r="F407" s="1">
        <v>999795</v>
      </c>
      <c r="K407" s="1">
        <v>999795</v>
      </c>
    </row>
    <row r="408" spans="2:11">
      <c r="B408" t="s">
        <v>286</v>
      </c>
      <c r="C408">
        <v>2011</v>
      </c>
      <c r="D408" t="s">
        <v>1</v>
      </c>
      <c r="E408" t="s">
        <v>2</v>
      </c>
      <c r="F408" s="1">
        <v>50000</v>
      </c>
      <c r="K408" s="1">
        <v>50000</v>
      </c>
    </row>
    <row r="409" spans="2:11">
      <c r="B409" t="s">
        <v>93</v>
      </c>
      <c r="C409">
        <v>2011</v>
      </c>
      <c r="D409" t="s">
        <v>1</v>
      </c>
      <c r="E409" t="s">
        <v>2</v>
      </c>
      <c r="F409" s="1">
        <v>1000001</v>
      </c>
      <c r="K409" s="1">
        <v>1000001</v>
      </c>
    </row>
    <row r="410" spans="2:11">
      <c r="B410" t="s">
        <v>51</v>
      </c>
      <c r="C410">
        <v>2011</v>
      </c>
      <c r="D410" t="s">
        <v>1</v>
      </c>
      <c r="E410" t="s">
        <v>2</v>
      </c>
      <c r="F410" s="1">
        <v>50000</v>
      </c>
      <c r="K410" s="1">
        <v>50000</v>
      </c>
    </row>
    <row r="411" spans="2:11">
      <c r="B411" t="s">
        <v>287</v>
      </c>
      <c r="C411">
        <v>2011</v>
      </c>
      <c r="D411" t="s">
        <v>1</v>
      </c>
      <c r="E411" t="s">
        <v>2</v>
      </c>
      <c r="F411" s="1">
        <v>277044</v>
      </c>
      <c r="K411" s="1">
        <v>277044</v>
      </c>
    </row>
    <row r="412" spans="2:11">
      <c r="B412" t="s">
        <v>288</v>
      </c>
      <c r="C412">
        <v>2011</v>
      </c>
      <c r="D412" t="s">
        <v>1</v>
      </c>
      <c r="E412" t="s">
        <v>2</v>
      </c>
      <c r="F412" s="1">
        <v>2000000</v>
      </c>
      <c r="K412" s="1">
        <v>2000000</v>
      </c>
    </row>
    <row r="413" spans="2:11">
      <c r="B413" t="s">
        <v>289</v>
      </c>
      <c r="C413">
        <v>2011</v>
      </c>
      <c r="D413" t="s">
        <v>1</v>
      </c>
      <c r="E413" t="s">
        <v>2</v>
      </c>
      <c r="F413" s="1">
        <v>281217</v>
      </c>
      <c r="K413" s="1">
        <v>281217</v>
      </c>
    </row>
    <row r="414" spans="2:11">
      <c r="B414" t="s">
        <v>290</v>
      </c>
      <c r="C414">
        <v>2011</v>
      </c>
      <c r="D414" t="s">
        <v>1</v>
      </c>
      <c r="E414" t="s">
        <v>2</v>
      </c>
      <c r="F414" s="1">
        <v>88000</v>
      </c>
      <c r="K414" s="1">
        <v>88000</v>
      </c>
    </row>
    <row r="415" spans="2:11">
      <c r="B415" t="s">
        <v>291</v>
      </c>
      <c r="C415">
        <v>2011</v>
      </c>
      <c r="D415" t="s">
        <v>1</v>
      </c>
      <c r="E415" t="s">
        <v>2</v>
      </c>
      <c r="F415" s="1">
        <v>75000</v>
      </c>
      <c r="K415" s="1">
        <v>75000</v>
      </c>
    </row>
    <row r="416" spans="2:11">
      <c r="B416" t="s">
        <v>245</v>
      </c>
      <c r="C416">
        <v>2011</v>
      </c>
      <c r="D416" t="s">
        <v>1</v>
      </c>
      <c r="E416" t="s">
        <v>2</v>
      </c>
      <c r="F416" s="1">
        <v>146221</v>
      </c>
      <c r="K416" s="1">
        <v>146221</v>
      </c>
    </row>
    <row r="417" spans="2:11">
      <c r="B417" t="s">
        <v>292</v>
      </c>
      <c r="C417">
        <v>2011</v>
      </c>
      <c r="D417" t="s">
        <v>1</v>
      </c>
      <c r="E417" t="s">
        <v>2</v>
      </c>
      <c r="F417" s="1">
        <v>498055</v>
      </c>
      <c r="K417" s="1">
        <v>498055</v>
      </c>
    </row>
    <row r="418" spans="2:11">
      <c r="B418" t="s">
        <v>293</v>
      </c>
      <c r="C418">
        <v>2011</v>
      </c>
      <c r="D418" t="s">
        <v>1</v>
      </c>
      <c r="E418" t="s">
        <v>2</v>
      </c>
      <c r="F418" s="1">
        <v>600000</v>
      </c>
      <c r="K418" s="1">
        <v>600000</v>
      </c>
    </row>
    <row r="419" spans="2:11">
      <c r="B419" t="s">
        <v>294</v>
      </c>
      <c r="C419">
        <v>2011</v>
      </c>
      <c r="D419" t="s">
        <v>1</v>
      </c>
      <c r="E419" t="s">
        <v>2</v>
      </c>
      <c r="F419" s="1">
        <v>818471</v>
      </c>
      <c r="K419" s="1">
        <v>818471</v>
      </c>
    </row>
    <row r="420" spans="2:11">
      <c r="B420" t="s">
        <v>34</v>
      </c>
      <c r="C420">
        <v>2011</v>
      </c>
      <c r="D420" t="s">
        <v>1</v>
      </c>
      <c r="E420" t="s">
        <v>2</v>
      </c>
      <c r="F420" s="1">
        <v>297800</v>
      </c>
      <c r="K420" s="1">
        <v>297800</v>
      </c>
    </row>
    <row r="421" spans="2:11">
      <c r="B421" t="s">
        <v>16</v>
      </c>
      <c r="C421">
        <v>2011</v>
      </c>
      <c r="D421" t="s">
        <v>1</v>
      </c>
      <c r="E421" t="s">
        <v>2</v>
      </c>
      <c r="F421" s="1">
        <v>1168734</v>
      </c>
      <c r="K421" s="1">
        <v>1168734</v>
      </c>
    </row>
    <row r="422" spans="2:11">
      <c r="B422" t="s">
        <v>83</v>
      </c>
      <c r="C422">
        <v>2011</v>
      </c>
      <c r="D422" t="s">
        <v>1</v>
      </c>
      <c r="E422" t="s">
        <v>2</v>
      </c>
      <c r="F422" s="1">
        <v>1250000</v>
      </c>
      <c r="K422" s="1">
        <v>1250000</v>
      </c>
    </row>
    <row r="423" spans="2:11">
      <c r="B423" t="s">
        <v>295</v>
      </c>
      <c r="C423">
        <v>2011</v>
      </c>
      <c r="D423" t="s">
        <v>1</v>
      </c>
      <c r="E423" t="s">
        <v>2</v>
      </c>
      <c r="F423" s="1">
        <v>750000</v>
      </c>
      <c r="K423" s="1">
        <v>750000</v>
      </c>
    </row>
    <row r="424" spans="2:11">
      <c r="B424" t="s">
        <v>166</v>
      </c>
      <c r="C424">
        <v>2011</v>
      </c>
      <c r="D424" t="s">
        <v>1</v>
      </c>
      <c r="E424" t="s">
        <v>2</v>
      </c>
      <c r="F424" s="1">
        <v>3956061</v>
      </c>
      <c r="K424" s="1">
        <v>3956061</v>
      </c>
    </row>
    <row r="425" spans="2:11">
      <c r="B425" t="s">
        <v>194</v>
      </c>
      <c r="C425">
        <v>2011</v>
      </c>
      <c r="D425" t="s">
        <v>1</v>
      </c>
      <c r="E425" t="s">
        <v>2</v>
      </c>
      <c r="F425" s="1">
        <v>855766</v>
      </c>
      <c r="K425" s="1">
        <v>855766</v>
      </c>
    </row>
    <row r="426" spans="2:11">
      <c r="B426" t="s">
        <v>296</v>
      </c>
      <c r="C426">
        <v>2011</v>
      </c>
      <c r="D426" t="s">
        <v>1</v>
      </c>
      <c r="E426" t="s">
        <v>2</v>
      </c>
      <c r="F426" s="1">
        <v>50000</v>
      </c>
      <c r="K426" s="1">
        <v>50000</v>
      </c>
    </row>
    <row r="427" spans="2:11">
      <c r="B427" t="s">
        <v>297</v>
      </c>
      <c r="C427">
        <v>2011</v>
      </c>
      <c r="D427" t="s">
        <v>1</v>
      </c>
      <c r="E427" t="s">
        <v>2</v>
      </c>
      <c r="F427" s="1">
        <v>500000</v>
      </c>
      <c r="K427" s="1">
        <v>500000</v>
      </c>
    </row>
    <row r="428" spans="2:11">
      <c r="B428" t="s">
        <v>109</v>
      </c>
      <c r="C428">
        <v>2011</v>
      </c>
      <c r="D428" t="s">
        <v>1</v>
      </c>
      <c r="E428" t="s">
        <v>2</v>
      </c>
      <c r="F428" s="1">
        <v>500906</v>
      </c>
      <c r="K428" s="1">
        <v>500906</v>
      </c>
    </row>
    <row r="429" spans="2:11">
      <c r="B429" t="s">
        <v>298</v>
      </c>
      <c r="C429">
        <v>2011</v>
      </c>
      <c r="D429" t="s">
        <v>1</v>
      </c>
      <c r="E429" t="s">
        <v>2</v>
      </c>
      <c r="F429" s="1">
        <v>494826</v>
      </c>
      <c r="K429" s="1">
        <v>494826</v>
      </c>
    </row>
    <row r="430" spans="2:11">
      <c r="B430" t="s">
        <v>130</v>
      </c>
      <c r="C430">
        <v>2011</v>
      </c>
      <c r="D430" t="s">
        <v>1</v>
      </c>
      <c r="E430" t="s">
        <v>2</v>
      </c>
      <c r="F430" s="1">
        <v>871845</v>
      </c>
      <c r="K430" s="1">
        <v>871845</v>
      </c>
    </row>
    <row r="431" spans="2:11">
      <c r="B431" t="s">
        <v>299</v>
      </c>
      <c r="C431">
        <v>2011</v>
      </c>
      <c r="D431" t="s">
        <v>1</v>
      </c>
      <c r="E431" t="s">
        <v>2</v>
      </c>
      <c r="F431" s="1">
        <v>350000</v>
      </c>
      <c r="K431" s="1">
        <v>350000</v>
      </c>
    </row>
    <row r="432" spans="2:11">
      <c r="B432" t="s">
        <v>4</v>
      </c>
      <c r="C432">
        <v>2011</v>
      </c>
      <c r="D432" t="s">
        <v>1</v>
      </c>
      <c r="E432" t="s">
        <v>2</v>
      </c>
      <c r="F432" s="1">
        <v>4030207</v>
      </c>
      <c r="K432" s="1">
        <v>4030207</v>
      </c>
    </row>
    <row r="433" spans="2:11">
      <c r="B433" t="s">
        <v>105</v>
      </c>
      <c r="C433">
        <v>2011</v>
      </c>
      <c r="D433" t="s">
        <v>1</v>
      </c>
      <c r="E433" t="s">
        <v>2</v>
      </c>
      <c r="F433" s="1">
        <v>500000</v>
      </c>
      <c r="K433" s="1">
        <v>500000</v>
      </c>
    </row>
    <row r="434" spans="2:11">
      <c r="B434" t="s">
        <v>300</v>
      </c>
      <c r="C434">
        <v>2011</v>
      </c>
      <c r="D434" t="s">
        <v>1</v>
      </c>
      <c r="E434" t="s">
        <v>2</v>
      </c>
      <c r="F434" s="1">
        <v>200000</v>
      </c>
      <c r="K434" s="1">
        <v>200000</v>
      </c>
    </row>
    <row r="435" spans="2:11">
      <c r="B435" t="s">
        <v>301</v>
      </c>
      <c r="C435">
        <v>2011</v>
      </c>
      <c r="D435" t="s">
        <v>1</v>
      </c>
      <c r="E435" t="s">
        <v>2</v>
      </c>
      <c r="F435" s="1">
        <v>25000</v>
      </c>
      <c r="K435" s="1">
        <v>25000</v>
      </c>
    </row>
    <row r="436" spans="2:11">
      <c r="B436" t="s">
        <v>302</v>
      </c>
      <c r="C436">
        <v>2011</v>
      </c>
      <c r="D436" t="s">
        <v>1</v>
      </c>
      <c r="E436" t="s">
        <v>2</v>
      </c>
      <c r="F436" s="1">
        <v>151019</v>
      </c>
      <c r="K436" s="1">
        <v>151019</v>
      </c>
    </row>
    <row r="437" spans="2:11">
      <c r="B437" t="s">
        <v>303</v>
      </c>
      <c r="C437">
        <v>2011</v>
      </c>
      <c r="D437" t="s">
        <v>1</v>
      </c>
      <c r="E437" t="s">
        <v>2</v>
      </c>
      <c r="F437" s="1">
        <v>2051058</v>
      </c>
      <c r="K437" s="1">
        <v>2051058</v>
      </c>
    </row>
    <row r="438" spans="2:11">
      <c r="B438" t="s">
        <v>304</v>
      </c>
      <c r="C438">
        <v>2011</v>
      </c>
      <c r="D438" t="s">
        <v>1</v>
      </c>
      <c r="E438" t="s">
        <v>2</v>
      </c>
      <c r="F438" s="1">
        <v>476553</v>
      </c>
      <c r="K438" s="1">
        <v>476553</v>
      </c>
    </row>
    <row r="439" spans="2:11">
      <c r="B439" t="s">
        <v>23</v>
      </c>
      <c r="C439">
        <v>2011</v>
      </c>
      <c r="D439" t="s">
        <v>1</v>
      </c>
      <c r="E439" t="s">
        <v>2</v>
      </c>
      <c r="F439" s="1">
        <v>1397601</v>
      </c>
      <c r="K439" s="1">
        <v>1397601</v>
      </c>
    </row>
    <row r="440" spans="2:11">
      <c r="B440" t="s">
        <v>305</v>
      </c>
      <c r="C440">
        <v>2011</v>
      </c>
      <c r="D440" t="s">
        <v>1</v>
      </c>
      <c r="E440" t="s">
        <v>2</v>
      </c>
      <c r="F440" s="1">
        <v>250000</v>
      </c>
      <c r="K440" s="1">
        <v>250000</v>
      </c>
    </row>
    <row r="441" spans="2:11">
      <c r="B441" t="s">
        <v>265</v>
      </c>
      <c r="C441">
        <v>2011</v>
      </c>
      <c r="D441" t="s">
        <v>1</v>
      </c>
      <c r="E441" t="s">
        <v>2</v>
      </c>
      <c r="F441" s="1">
        <v>135001</v>
      </c>
      <c r="K441" s="1">
        <v>135001</v>
      </c>
    </row>
    <row r="442" spans="2:11">
      <c r="B442" t="s">
        <v>226</v>
      </c>
      <c r="C442">
        <v>2011</v>
      </c>
      <c r="D442" t="s">
        <v>1</v>
      </c>
      <c r="E442" t="s">
        <v>2</v>
      </c>
      <c r="F442" s="1">
        <v>2610000</v>
      </c>
      <c r="K442" s="1">
        <v>2610000</v>
      </c>
    </row>
    <row r="443" spans="2:11">
      <c r="B443" t="s">
        <v>306</v>
      </c>
      <c r="C443">
        <v>2011</v>
      </c>
      <c r="D443" t="s">
        <v>1</v>
      </c>
      <c r="E443" t="s">
        <v>2</v>
      </c>
      <c r="F443" s="1">
        <v>538967</v>
      </c>
      <c r="K443" s="1">
        <v>538967</v>
      </c>
    </row>
    <row r="444" spans="2:11">
      <c r="B444" t="s">
        <v>307</v>
      </c>
      <c r="C444">
        <v>2011</v>
      </c>
      <c r="D444" t="s">
        <v>1</v>
      </c>
      <c r="E444" t="s">
        <v>2</v>
      </c>
      <c r="F444" s="1">
        <v>75000</v>
      </c>
      <c r="K444" s="1">
        <v>75000</v>
      </c>
    </row>
    <row r="445" spans="2:11">
      <c r="B445" t="s">
        <v>308</v>
      </c>
      <c r="C445">
        <v>2011</v>
      </c>
      <c r="D445" t="s">
        <v>1</v>
      </c>
      <c r="E445" t="s">
        <v>2</v>
      </c>
      <c r="F445" s="1">
        <v>700000</v>
      </c>
      <c r="K445" s="1">
        <v>700000</v>
      </c>
    </row>
    <row r="446" spans="2:11">
      <c r="B446" t="s">
        <v>309</v>
      </c>
      <c r="C446">
        <v>2011</v>
      </c>
      <c r="D446" t="s">
        <v>1</v>
      </c>
      <c r="E446" t="s">
        <v>2</v>
      </c>
      <c r="F446" s="1">
        <v>75000</v>
      </c>
      <c r="K446" s="1">
        <v>75000</v>
      </c>
    </row>
    <row r="447" spans="2:11">
      <c r="B447" t="s">
        <v>310</v>
      </c>
      <c r="C447">
        <v>2011</v>
      </c>
      <c r="D447" t="s">
        <v>1</v>
      </c>
      <c r="E447" t="s">
        <v>2</v>
      </c>
      <c r="F447" s="1">
        <v>1696890</v>
      </c>
      <c r="K447" s="1">
        <v>1696890</v>
      </c>
    </row>
    <row r="448" spans="2:11">
      <c r="B448" t="s">
        <v>34</v>
      </c>
      <c r="C448">
        <v>2011</v>
      </c>
      <c r="D448" t="s">
        <v>1</v>
      </c>
      <c r="E448" t="s">
        <v>2</v>
      </c>
      <c r="F448" s="1">
        <v>40000</v>
      </c>
      <c r="K448" s="1">
        <v>40000</v>
      </c>
    </row>
    <row r="449" spans="2:11">
      <c r="B449" t="s">
        <v>197</v>
      </c>
      <c r="C449">
        <v>2011</v>
      </c>
      <c r="D449" t="s">
        <v>1</v>
      </c>
      <c r="E449" t="s">
        <v>2</v>
      </c>
      <c r="F449" s="1">
        <v>974941</v>
      </c>
      <c r="K449" s="1">
        <v>974941</v>
      </c>
    </row>
    <row r="450" spans="2:11">
      <c r="B450" t="s">
        <v>85</v>
      </c>
      <c r="C450">
        <v>2011</v>
      </c>
      <c r="D450" t="s">
        <v>1</v>
      </c>
      <c r="E450" t="s">
        <v>2</v>
      </c>
      <c r="F450" s="1">
        <v>2025622</v>
      </c>
      <c r="K450" s="1">
        <v>2025622</v>
      </c>
    </row>
    <row r="451" spans="2:11">
      <c r="B451" t="s">
        <v>165</v>
      </c>
      <c r="C451">
        <v>2011</v>
      </c>
      <c r="D451" t="s">
        <v>1</v>
      </c>
      <c r="E451" t="s">
        <v>2</v>
      </c>
      <c r="F451" s="1">
        <v>3000165</v>
      </c>
      <c r="K451" s="1">
        <v>3000165</v>
      </c>
    </row>
    <row r="452" spans="2:11">
      <c r="B452" t="s">
        <v>21</v>
      </c>
      <c r="C452">
        <v>2011</v>
      </c>
      <c r="D452" t="s">
        <v>1</v>
      </c>
      <c r="E452" t="s">
        <v>2</v>
      </c>
      <c r="F452" s="1">
        <v>10000</v>
      </c>
      <c r="K452" s="1">
        <v>10000</v>
      </c>
    </row>
    <row r="453" spans="2:11">
      <c r="B453" t="s">
        <v>16</v>
      </c>
      <c r="C453">
        <v>2011</v>
      </c>
      <c r="D453" t="s">
        <v>1</v>
      </c>
      <c r="E453" t="s">
        <v>2</v>
      </c>
      <c r="F453" s="1">
        <v>987000</v>
      </c>
      <c r="K453" s="1">
        <v>987000</v>
      </c>
    </row>
    <row r="454" spans="2:11">
      <c r="B454" t="s">
        <v>311</v>
      </c>
      <c r="C454">
        <v>2011</v>
      </c>
      <c r="D454" t="s">
        <v>1</v>
      </c>
      <c r="E454" t="s">
        <v>2</v>
      </c>
      <c r="F454" s="1">
        <v>125000</v>
      </c>
      <c r="K454" s="1">
        <v>125000</v>
      </c>
    </row>
    <row r="455" spans="2:11">
      <c r="B455" t="s">
        <v>24</v>
      </c>
      <c r="C455">
        <v>2011</v>
      </c>
      <c r="D455" t="s">
        <v>1</v>
      </c>
      <c r="E455" t="s">
        <v>2</v>
      </c>
      <c r="F455" s="1">
        <v>975000</v>
      </c>
      <c r="K455" s="1">
        <v>975000</v>
      </c>
    </row>
    <row r="456" spans="2:11">
      <c r="B456" t="s">
        <v>312</v>
      </c>
      <c r="C456">
        <v>2011</v>
      </c>
      <c r="D456" t="s">
        <v>1</v>
      </c>
      <c r="E456" t="s">
        <v>2</v>
      </c>
      <c r="F456" s="1">
        <v>4353830</v>
      </c>
      <c r="K456" s="1">
        <v>4353830</v>
      </c>
    </row>
    <row r="457" spans="2:11">
      <c r="B457" t="s">
        <v>313</v>
      </c>
      <c r="C457">
        <v>2011</v>
      </c>
      <c r="D457" t="s">
        <v>1</v>
      </c>
      <c r="E457" t="s">
        <v>2</v>
      </c>
      <c r="F457" s="1">
        <v>100000</v>
      </c>
      <c r="K457" s="1">
        <v>100000</v>
      </c>
    </row>
    <row r="458" spans="2:11">
      <c r="B458" t="s">
        <v>172</v>
      </c>
      <c r="C458">
        <v>2011</v>
      </c>
      <c r="D458" t="s">
        <v>1</v>
      </c>
      <c r="E458" t="s">
        <v>2</v>
      </c>
      <c r="F458" s="1">
        <v>242580</v>
      </c>
      <c r="K458" s="1">
        <v>242580</v>
      </c>
    </row>
    <row r="459" spans="2:11">
      <c r="B459" t="s">
        <v>244</v>
      </c>
      <c r="C459">
        <v>2011</v>
      </c>
      <c r="D459" t="s">
        <v>1</v>
      </c>
      <c r="E459" t="s">
        <v>2</v>
      </c>
      <c r="F459" s="1">
        <v>100000</v>
      </c>
      <c r="K459" s="1">
        <v>100000</v>
      </c>
    </row>
    <row r="460" spans="2:11">
      <c r="B460" t="s">
        <v>176</v>
      </c>
      <c r="C460">
        <v>2011</v>
      </c>
      <c r="D460" t="s">
        <v>1</v>
      </c>
      <c r="E460" t="s">
        <v>2</v>
      </c>
      <c r="F460" s="1">
        <v>6500000</v>
      </c>
      <c r="K460" s="1">
        <v>6500000</v>
      </c>
    </row>
    <row r="461" spans="2:11">
      <c r="B461" t="s">
        <v>314</v>
      </c>
      <c r="C461">
        <v>2011</v>
      </c>
      <c r="D461" t="s">
        <v>1</v>
      </c>
      <c r="E461" t="s">
        <v>2</v>
      </c>
      <c r="F461" s="1">
        <v>210360</v>
      </c>
      <c r="K461" s="1">
        <v>210360</v>
      </c>
    </row>
    <row r="462" spans="2:11">
      <c r="B462" t="s">
        <v>96</v>
      </c>
      <c r="C462">
        <v>2011</v>
      </c>
      <c r="D462" t="s">
        <v>1</v>
      </c>
      <c r="E462" t="s">
        <v>2</v>
      </c>
      <c r="F462" s="1">
        <v>600000</v>
      </c>
      <c r="K462" s="1">
        <v>600000</v>
      </c>
    </row>
    <row r="463" spans="2:11">
      <c r="B463" t="s">
        <v>132</v>
      </c>
      <c r="C463">
        <v>2011</v>
      </c>
      <c r="D463" t="s">
        <v>1</v>
      </c>
      <c r="E463" t="s">
        <v>2</v>
      </c>
      <c r="F463" s="1">
        <v>2935048</v>
      </c>
      <c r="K463" s="1">
        <v>2935048</v>
      </c>
    </row>
    <row r="464" spans="2:11">
      <c r="B464" t="s">
        <v>73</v>
      </c>
      <c r="C464">
        <v>2011</v>
      </c>
      <c r="D464" t="s">
        <v>1</v>
      </c>
      <c r="E464" t="s">
        <v>2</v>
      </c>
      <c r="F464" s="1">
        <v>7090167</v>
      </c>
      <c r="K464" s="1">
        <v>7090167</v>
      </c>
    </row>
    <row r="465" spans="2:11">
      <c r="B465" t="s">
        <v>315</v>
      </c>
      <c r="C465">
        <v>2011</v>
      </c>
      <c r="D465" t="s">
        <v>1</v>
      </c>
      <c r="E465" t="s">
        <v>2</v>
      </c>
      <c r="F465" s="1">
        <v>1200007</v>
      </c>
      <c r="K465" s="1">
        <v>1200007</v>
      </c>
    </row>
    <row r="466" spans="2:11">
      <c r="B466" t="s">
        <v>316</v>
      </c>
      <c r="C466">
        <v>2011</v>
      </c>
      <c r="D466" t="s">
        <v>1</v>
      </c>
      <c r="E466" t="s">
        <v>2</v>
      </c>
      <c r="F466" s="1">
        <v>4475911</v>
      </c>
      <c r="K466" s="1">
        <v>4475911</v>
      </c>
    </row>
    <row r="467" spans="2:11">
      <c r="B467" t="s">
        <v>43</v>
      </c>
      <c r="C467">
        <v>2011</v>
      </c>
      <c r="D467" t="s">
        <v>1</v>
      </c>
      <c r="E467" t="s">
        <v>2</v>
      </c>
      <c r="F467" s="1">
        <v>5664388</v>
      </c>
      <c r="K467" s="1">
        <v>5664388</v>
      </c>
    </row>
    <row r="468" spans="2:11">
      <c r="B468" t="s">
        <v>114</v>
      </c>
      <c r="C468">
        <v>2011</v>
      </c>
      <c r="D468" t="s">
        <v>1</v>
      </c>
      <c r="E468" t="s">
        <v>2</v>
      </c>
      <c r="F468" s="1">
        <v>330008</v>
      </c>
      <c r="K468" s="1">
        <v>330008</v>
      </c>
    </row>
    <row r="469" spans="2:11">
      <c r="B469" t="s">
        <v>227</v>
      </c>
      <c r="C469">
        <v>2011</v>
      </c>
      <c r="D469" t="s">
        <v>1</v>
      </c>
      <c r="E469" t="s">
        <v>2</v>
      </c>
      <c r="F469" s="1">
        <v>4476761</v>
      </c>
      <c r="K469" s="1">
        <v>4476761</v>
      </c>
    </row>
    <row r="470" spans="2:11">
      <c r="B470" t="s">
        <v>20</v>
      </c>
      <c r="C470">
        <v>2011</v>
      </c>
      <c r="D470" t="s">
        <v>1</v>
      </c>
      <c r="E470" t="s">
        <v>2</v>
      </c>
      <c r="F470" s="1">
        <v>9490475</v>
      </c>
      <c r="K470" s="1">
        <v>9490475</v>
      </c>
    </row>
    <row r="471" spans="2:11">
      <c r="B471" t="s">
        <v>0</v>
      </c>
      <c r="C471">
        <v>2011</v>
      </c>
      <c r="D471" t="s">
        <v>1</v>
      </c>
      <c r="E471" t="s">
        <v>2</v>
      </c>
      <c r="F471" s="1">
        <v>9000000</v>
      </c>
      <c r="K471" s="1">
        <v>9000000</v>
      </c>
    </row>
    <row r="472" spans="2:11">
      <c r="B472" t="s">
        <v>19</v>
      </c>
      <c r="C472">
        <v>2011</v>
      </c>
      <c r="D472" t="s">
        <v>1</v>
      </c>
      <c r="E472" t="s">
        <v>2</v>
      </c>
      <c r="F472" s="1">
        <v>1000000</v>
      </c>
      <c r="K472" s="1">
        <v>1000000</v>
      </c>
    </row>
    <row r="473" spans="2:11">
      <c r="B473" t="s">
        <v>298</v>
      </c>
      <c r="C473">
        <v>2011</v>
      </c>
      <c r="D473" t="s">
        <v>1</v>
      </c>
      <c r="E473" t="s">
        <v>2</v>
      </c>
      <c r="F473" s="1">
        <v>600000</v>
      </c>
      <c r="K473" s="1">
        <v>600000</v>
      </c>
    </row>
    <row r="474" spans="2:11">
      <c r="B474" t="s">
        <v>19</v>
      </c>
      <c r="C474">
        <v>2011</v>
      </c>
      <c r="D474" t="s">
        <v>1</v>
      </c>
      <c r="E474" t="s">
        <v>2</v>
      </c>
      <c r="F474" s="1">
        <v>3000000</v>
      </c>
      <c r="K474" s="1">
        <v>3000000</v>
      </c>
    </row>
    <row r="475" spans="2:11">
      <c r="B475" t="s">
        <v>39</v>
      </c>
      <c r="C475">
        <v>2011</v>
      </c>
      <c r="D475" t="s">
        <v>1</v>
      </c>
      <c r="E475" t="s">
        <v>2</v>
      </c>
      <c r="F475" s="1">
        <v>3772190</v>
      </c>
      <c r="K475" s="1">
        <v>3772190</v>
      </c>
    </row>
    <row r="476" spans="2:11">
      <c r="B476" t="s">
        <v>30</v>
      </c>
      <c r="C476">
        <v>2011</v>
      </c>
      <c r="D476" t="s">
        <v>1</v>
      </c>
      <c r="E476" t="s">
        <v>2</v>
      </c>
      <c r="F476" s="1">
        <v>600000</v>
      </c>
      <c r="K476" s="1">
        <v>600000</v>
      </c>
    </row>
    <row r="477" spans="2:11">
      <c r="B477" t="s">
        <v>71</v>
      </c>
      <c r="C477">
        <v>2011</v>
      </c>
      <c r="D477" t="s">
        <v>1</v>
      </c>
      <c r="E477" t="s">
        <v>2</v>
      </c>
      <c r="F477" s="1">
        <v>175000</v>
      </c>
      <c r="K477" s="1">
        <v>175000</v>
      </c>
    </row>
    <row r="478" spans="2:11">
      <c r="B478" t="s">
        <v>317</v>
      </c>
      <c r="C478">
        <v>2011</v>
      </c>
      <c r="D478" t="s">
        <v>5</v>
      </c>
      <c r="E478" t="s">
        <v>2</v>
      </c>
      <c r="F478" s="1">
        <v>80000</v>
      </c>
      <c r="K478" s="1">
        <v>80000</v>
      </c>
    </row>
    <row r="479" spans="2:11">
      <c r="B479" t="s">
        <v>293</v>
      </c>
      <c r="C479">
        <v>2011</v>
      </c>
      <c r="D479" t="s">
        <v>1</v>
      </c>
      <c r="E479" t="s">
        <v>2</v>
      </c>
      <c r="F479" s="1">
        <v>9999</v>
      </c>
      <c r="K479" s="1">
        <v>9999</v>
      </c>
    </row>
    <row r="480" spans="2:11">
      <c r="B480" t="s">
        <v>204</v>
      </c>
      <c r="C480">
        <v>2011</v>
      </c>
      <c r="D480" t="s">
        <v>1</v>
      </c>
      <c r="E480" t="s">
        <v>2</v>
      </c>
      <c r="F480" s="1">
        <v>250000</v>
      </c>
      <c r="K480" s="1">
        <v>250000</v>
      </c>
    </row>
    <row r="481" spans="2:11">
      <c r="B481" t="s">
        <v>244</v>
      </c>
      <c r="C481">
        <v>2011</v>
      </c>
      <c r="D481" t="s">
        <v>1</v>
      </c>
      <c r="E481" t="s">
        <v>2</v>
      </c>
      <c r="F481" s="1">
        <v>350000</v>
      </c>
      <c r="K481" s="1">
        <v>350000</v>
      </c>
    </row>
    <row r="482" spans="2:11">
      <c r="B482" t="s">
        <v>318</v>
      </c>
      <c r="C482">
        <v>2011</v>
      </c>
      <c r="D482" t="s">
        <v>1</v>
      </c>
      <c r="E482" t="s">
        <v>2</v>
      </c>
      <c r="F482" s="1">
        <v>12000</v>
      </c>
      <c r="K482" s="1">
        <v>12000</v>
      </c>
    </row>
    <row r="483" spans="2:11">
      <c r="B483" t="s">
        <v>319</v>
      </c>
      <c r="C483">
        <v>2011</v>
      </c>
      <c r="D483" t="s">
        <v>1</v>
      </c>
      <c r="E483" t="s">
        <v>2</v>
      </c>
      <c r="F483" s="1">
        <v>299444</v>
      </c>
      <c r="K483" s="1">
        <v>299444</v>
      </c>
    </row>
    <row r="484" spans="2:11">
      <c r="B484" t="s">
        <v>320</v>
      </c>
      <c r="C484">
        <v>2011</v>
      </c>
      <c r="D484" t="s">
        <v>1</v>
      </c>
      <c r="E484" t="s">
        <v>2</v>
      </c>
      <c r="F484" s="1">
        <v>539334</v>
      </c>
      <c r="K484" s="1">
        <v>539334</v>
      </c>
    </row>
    <row r="485" spans="2:11">
      <c r="B485" t="s">
        <v>40</v>
      </c>
      <c r="C485">
        <v>2011</v>
      </c>
      <c r="D485" t="s">
        <v>1</v>
      </c>
      <c r="E485" t="s">
        <v>2</v>
      </c>
      <c r="F485" s="1">
        <v>2940000</v>
      </c>
      <c r="K485" s="1">
        <v>2940000</v>
      </c>
    </row>
    <row r="486" spans="2:11">
      <c r="B486" t="s">
        <v>7</v>
      </c>
      <c r="C486">
        <v>2011</v>
      </c>
      <c r="D486" t="s">
        <v>1</v>
      </c>
      <c r="E486" t="s">
        <v>2</v>
      </c>
      <c r="F486" s="1">
        <v>170000</v>
      </c>
      <c r="K486" s="1">
        <v>170000</v>
      </c>
    </row>
    <row r="487" spans="2:11">
      <c r="B487" t="s">
        <v>265</v>
      </c>
      <c r="C487">
        <v>2011</v>
      </c>
      <c r="D487" t="s">
        <v>1</v>
      </c>
      <c r="E487" t="s">
        <v>2</v>
      </c>
      <c r="F487" s="1">
        <v>600223</v>
      </c>
      <c r="K487" s="1">
        <v>600223</v>
      </c>
    </row>
    <row r="488" spans="2:11">
      <c r="B488" t="s">
        <v>35</v>
      </c>
      <c r="C488">
        <v>2011</v>
      </c>
      <c r="D488" t="s">
        <v>1</v>
      </c>
      <c r="E488" t="s">
        <v>2</v>
      </c>
      <c r="F488" s="1">
        <v>1400000</v>
      </c>
      <c r="K488" s="1">
        <v>1400000</v>
      </c>
    </row>
    <row r="489" spans="2:11">
      <c r="B489" t="s">
        <v>321</v>
      </c>
      <c r="C489">
        <v>2011</v>
      </c>
      <c r="D489" t="s">
        <v>1</v>
      </c>
      <c r="E489" t="s">
        <v>2</v>
      </c>
      <c r="F489" s="1">
        <v>250000</v>
      </c>
      <c r="K489" s="1">
        <v>250000</v>
      </c>
    </row>
    <row r="490" spans="2:11">
      <c r="B490" t="s">
        <v>312</v>
      </c>
      <c r="C490">
        <v>2011</v>
      </c>
      <c r="D490" t="s">
        <v>1</v>
      </c>
      <c r="E490" t="s">
        <v>2</v>
      </c>
      <c r="F490" s="1">
        <v>2241989</v>
      </c>
      <c r="K490" s="1">
        <v>2241989</v>
      </c>
    </row>
    <row r="491" spans="2:11">
      <c r="B491" t="s">
        <v>265</v>
      </c>
      <c r="C491">
        <v>2011</v>
      </c>
      <c r="D491" t="s">
        <v>1</v>
      </c>
      <c r="E491" t="s">
        <v>2</v>
      </c>
      <c r="F491" s="1">
        <v>249290</v>
      </c>
      <c r="K491" s="1">
        <v>249290</v>
      </c>
    </row>
    <row r="492" spans="2:11">
      <c r="B492" t="s">
        <v>44</v>
      </c>
      <c r="C492">
        <v>2011</v>
      </c>
      <c r="D492" t="s">
        <v>1</v>
      </c>
      <c r="E492" t="s">
        <v>2</v>
      </c>
      <c r="F492" s="1">
        <v>2401202</v>
      </c>
      <c r="K492" s="1">
        <v>2401202</v>
      </c>
    </row>
    <row r="493" spans="2:11">
      <c r="B493" t="s">
        <v>322</v>
      </c>
      <c r="C493">
        <v>2011</v>
      </c>
      <c r="D493" t="s">
        <v>1</v>
      </c>
      <c r="E493" t="s">
        <v>2</v>
      </c>
      <c r="F493" s="1">
        <v>992800</v>
      </c>
      <c r="K493" s="1">
        <v>992800</v>
      </c>
    </row>
    <row r="494" spans="2:11">
      <c r="B494" t="s">
        <v>166</v>
      </c>
      <c r="C494">
        <v>2011</v>
      </c>
      <c r="D494" t="s">
        <v>1</v>
      </c>
      <c r="E494" t="s">
        <v>2</v>
      </c>
      <c r="F494" s="1">
        <v>1422627</v>
      </c>
      <c r="K494" s="1">
        <v>1422627</v>
      </c>
    </row>
    <row r="495" spans="2:11">
      <c r="B495" t="s">
        <v>16</v>
      </c>
      <c r="C495">
        <v>2011</v>
      </c>
      <c r="D495" t="s">
        <v>1</v>
      </c>
      <c r="E495" t="s">
        <v>2</v>
      </c>
      <c r="F495" s="1">
        <v>768112</v>
      </c>
      <c r="K495" s="1">
        <v>768112</v>
      </c>
    </row>
    <row r="496" spans="2:11">
      <c r="B496" t="s">
        <v>323</v>
      </c>
      <c r="C496">
        <v>2011</v>
      </c>
      <c r="D496" t="s">
        <v>1</v>
      </c>
      <c r="E496" t="s">
        <v>2</v>
      </c>
      <c r="F496" s="1">
        <v>986452</v>
      </c>
      <c r="K496" s="1">
        <v>986452</v>
      </c>
    </row>
    <row r="497" spans="2:11">
      <c r="B497" t="s">
        <v>122</v>
      </c>
      <c r="C497">
        <v>2011</v>
      </c>
      <c r="D497" t="s">
        <v>1</v>
      </c>
      <c r="E497" t="s">
        <v>2</v>
      </c>
      <c r="F497" s="1">
        <v>1153442</v>
      </c>
      <c r="K497" s="1">
        <v>1153442</v>
      </c>
    </row>
    <row r="498" spans="2:11">
      <c r="B498" t="s">
        <v>324</v>
      </c>
      <c r="C498">
        <v>2011</v>
      </c>
      <c r="D498" t="s">
        <v>1</v>
      </c>
      <c r="E498" t="s">
        <v>2</v>
      </c>
      <c r="F498" s="1">
        <v>300000</v>
      </c>
      <c r="K498" s="1">
        <v>300000</v>
      </c>
    </row>
    <row r="499" spans="2:11">
      <c r="B499" t="s">
        <v>56</v>
      </c>
      <c r="C499">
        <v>2011</v>
      </c>
      <c r="D499" t="s">
        <v>1</v>
      </c>
      <c r="E499" t="s">
        <v>2</v>
      </c>
      <c r="F499" s="1">
        <v>2494277</v>
      </c>
      <c r="K499" s="1">
        <v>2494277</v>
      </c>
    </row>
    <row r="500" spans="2:11">
      <c r="B500" t="s">
        <v>65</v>
      </c>
      <c r="C500">
        <v>2011</v>
      </c>
      <c r="D500" t="s">
        <v>1</v>
      </c>
      <c r="E500" t="s">
        <v>2</v>
      </c>
      <c r="F500" s="1">
        <v>2000000</v>
      </c>
      <c r="K500" s="1">
        <v>2000000</v>
      </c>
    </row>
    <row r="501" spans="2:11">
      <c r="B501" t="s">
        <v>325</v>
      </c>
      <c r="C501">
        <v>2011</v>
      </c>
      <c r="D501" t="s">
        <v>1</v>
      </c>
      <c r="E501" t="s">
        <v>2</v>
      </c>
      <c r="F501" s="1">
        <v>753624</v>
      </c>
      <c r="K501" s="1">
        <v>753624</v>
      </c>
    </row>
    <row r="502" spans="2:11">
      <c r="B502" t="s">
        <v>326</v>
      </c>
      <c r="C502">
        <v>2011</v>
      </c>
      <c r="D502" t="s">
        <v>1</v>
      </c>
      <c r="E502" t="s">
        <v>2</v>
      </c>
      <c r="F502" s="1">
        <v>369623</v>
      </c>
      <c r="K502" s="1">
        <v>369623</v>
      </c>
    </row>
    <row r="503" spans="2:11">
      <c r="B503" t="s">
        <v>327</v>
      </c>
      <c r="C503">
        <v>2011</v>
      </c>
      <c r="D503" t="s">
        <v>1</v>
      </c>
      <c r="E503" t="s">
        <v>2</v>
      </c>
      <c r="F503" s="1">
        <v>86000</v>
      </c>
      <c r="K503" s="1">
        <v>86000</v>
      </c>
    </row>
    <row r="504" spans="2:11">
      <c r="B504" t="s">
        <v>328</v>
      </c>
      <c r="C504">
        <v>2011</v>
      </c>
      <c r="D504" t="s">
        <v>1</v>
      </c>
      <c r="E504" t="s">
        <v>2</v>
      </c>
      <c r="F504" s="1">
        <v>134000</v>
      </c>
      <c r="K504" s="1">
        <v>134000</v>
      </c>
    </row>
    <row r="505" spans="2:11">
      <c r="B505" t="s">
        <v>329</v>
      </c>
      <c r="C505">
        <v>2011</v>
      </c>
      <c r="D505" t="s">
        <v>1</v>
      </c>
      <c r="E505" t="s">
        <v>2</v>
      </c>
      <c r="F505" s="1">
        <v>4079361</v>
      </c>
      <c r="K505" s="1">
        <v>4079361</v>
      </c>
    </row>
    <row r="506" spans="2:11">
      <c r="B506" t="s">
        <v>17</v>
      </c>
      <c r="C506">
        <v>2011</v>
      </c>
      <c r="D506" t="s">
        <v>1</v>
      </c>
      <c r="E506" t="s">
        <v>2</v>
      </c>
      <c r="F506" s="1">
        <v>346644</v>
      </c>
      <c r="K506" s="1">
        <v>346644</v>
      </c>
    </row>
    <row r="507" spans="2:11">
      <c r="B507" t="s">
        <v>64</v>
      </c>
      <c r="C507">
        <v>2011</v>
      </c>
      <c r="D507" t="s">
        <v>1</v>
      </c>
      <c r="E507" t="s">
        <v>2</v>
      </c>
      <c r="F507" s="1">
        <v>250000</v>
      </c>
      <c r="K507" s="1">
        <v>250000</v>
      </c>
    </row>
    <row r="508" spans="2:11">
      <c r="B508" t="s">
        <v>166</v>
      </c>
      <c r="C508">
        <v>2011</v>
      </c>
      <c r="D508" t="s">
        <v>1</v>
      </c>
      <c r="E508" t="s">
        <v>2</v>
      </c>
      <c r="F508" s="1">
        <v>253482</v>
      </c>
      <c r="K508" s="1">
        <v>253482</v>
      </c>
    </row>
    <row r="509" spans="2:11">
      <c r="B509" t="s">
        <v>330</v>
      </c>
      <c r="C509">
        <v>2011</v>
      </c>
      <c r="D509" t="s">
        <v>1</v>
      </c>
      <c r="E509" t="s">
        <v>2</v>
      </c>
      <c r="F509" s="1">
        <v>60000</v>
      </c>
      <c r="K509" s="1">
        <v>60000</v>
      </c>
    </row>
    <row r="510" spans="2:11">
      <c r="B510" t="s">
        <v>331</v>
      </c>
      <c r="C510">
        <v>2011</v>
      </c>
      <c r="D510" t="s">
        <v>1</v>
      </c>
      <c r="E510" t="s">
        <v>2</v>
      </c>
      <c r="F510" s="1">
        <v>143600</v>
      </c>
      <c r="K510" s="1">
        <v>143600</v>
      </c>
    </row>
    <row r="511" spans="2:11">
      <c r="B511" t="s">
        <v>116</v>
      </c>
      <c r="C511">
        <v>2011</v>
      </c>
      <c r="D511" t="s">
        <v>1</v>
      </c>
      <c r="E511" t="s">
        <v>2</v>
      </c>
      <c r="F511" s="1">
        <v>652255</v>
      </c>
      <c r="K511" s="1">
        <v>652255</v>
      </c>
    </row>
    <row r="512" spans="2:11">
      <c r="B512" t="s">
        <v>332</v>
      </c>
      <c r="C512">
        <v>2011</v>
      </c>
      <c r="D512" t="s">
        <v>1</v>
      </c>
      <c r="E512" t="s">
        <v>2</v>
      </c>
      <c r="F512" s="1">
        <v>23000</v>
      </c>
      <c r="K512" s="1">
        <v>23000</v>
      </c>
    </row>
    <row r="513" spans="2:11">
      <c r="B513" t="s">
        <v>333</v>
      </c>
      <c r="C513">
        <v>2011</v>
      </c>
      <c r="D513" t="s">
        <v>1</v>
      </c>
      <c r="E513" t="s">
        <v>2</v>
      </c>
      <c r="F513" s="1">
        <v>1680829</v>
      </c>
      <c r="K513" s="1">
        <v>1680829</v>
      </c>
    </row>
    <row r="514" spans="2:11">
      <c r="B514" t="s">
        <v>334</v>
      </c>
      <c r="C514">
        <v>2011</v>
      </c>
      <c r="D514" t="s">
        <v>1</v>
      </c>
      <c r="E514" t="s">
        <v>2</v>
      </c>
      <c r="F514" s="1">
        <v>2645072</v>
      </c>
      <c r="K514" s="1">
        <v>2645072</v>
      </c>
    </row>
    <row r="515" spans="2:11">
      <c r="B515" t="s">
        <v>335</v>
      </c>
      <c r="C515">
        <v>2011</v>
      </c>
      <c r="D515" t="s">
        <v>1</v>
      </c>
      <c r="E515" t="s">
        <v>2</v>
      </c>
      <c r="F515" s="1">
        <v>699104</v>
      </c>
      <c r="K515" s="1">
        <v>699104</v>
      </c>
    </row>
    <row r="516" spans="2:11">
      <c r="B516" t="s">
        <v>114</v>
      </c>
      <c r="C516">
        <v>2011</v>
      </c>
      <c r="D516" t="s">
        <v>1</v>
      </c>
      <c r="E516" t="s">
        <v>2</v>
      </c>
      <c r="F516" s="1">
        <v>1100000</v>
      </c>
      <c r="K516" s="1">
        <v>1100000</v>
      </c>
    </row>
    <row r="517" spans="2:11">
      <c r="B517" t="s">
        <v>336</v>
      </c>
      <c r="C517">
        <v>2011</v>
      </c>
      <c r="D517" t="s">
        <v>1</v>
      </c>
      <c r="E517" t="s">
        <v>2</v>
      </c>
      <c r="F517" s="1">
        <v>103000</v>
      </c>
      <c r="K517" s="1">
        <v>103000</v>
      </c>
    </row>
    <row r="518" spans="2:11">
      <c r="B518" t="s">
        <v>163</v>
      </c>
      <c r="C518">
        <v>2011</v>
      </c>
      <c r="D518" t="s">
        <v>1</v>
      </c>
      <c r="E518" t="s">
        <v>2</v>
      </c>
      <c r="F518" s="1">
        <v>500000</v>
      </c>
      <c r="K518" s="1">
        <v>500000</v>
      </c>
    </row>
    <row r="519" spans="2:11">
      <c r="B519" t="s">
        <v>337</v>
      </c>
      <c r="C519">
        <v>2011</v>
      </c>
      <c r="D519" t="s">
        <v>1</v>
      </c>
      <c r="E519" t="s">
        <v>2</v>
      </c>
      <c r="F519" s="1">
        <v>785194</v>
      </c>
      <c r="K519" s="1">
        <v>785194</v>
      </c>
    </row>
    <row r="520" spans="2:11">
      <c r="B520" t="s">
        <v>338</v>
      </c>
      <c r="C520">
        <v>2011</v>
      </c>
      <c r="D520" t="s">
        <v>1</v>
      </c>
      <c r="E520" t="s">
        <v>2</v>
      </c>
      <c r="F520" s="1">
        <v>950000</v>
      </c>
      <c r="K520" s="1">
        <v>950000</v>
      </c>
    </row>
    <row r="521" spans="2:11">
      <c r="B521" t="s">
        <v>323</v>
      </c>
      <c r="C521">
        <v>2011</v>
      </c>
      <c r="D521" t="s">
        <v>1</v>
      </c>
      <c r="E521" t="s">
        <v>2</v>
      </c>
      <c r="F521" s="1">
        <v>250000</v>
      </c>
      <c r="K521" s="1">
        <v>250000</v>
      </c>
    </row>
    <row r="522" spans="2:11">
      <c r="B522" t="s">
        <v>339</v>
      </c>
      <c r="C522">
        <v>2011</v>
      </c>
      <c r="D522" t="s">
        <v>1</v>
      </c>
      <c r="E522" t="s">
        <v>2</v>
      </c>
      <c r="F522" s="1">
        <v>594035</v>
      </c>
      <c r="K522" s="1">
        <v>594035</v>
      </c>
    </row>
    <row r="523" spans="2:11">
      <c r="B523" t="s">
        <v>340</v>
      </c>
      <c r="C523">
        <v>2011</v>
      </c>
      <c r="D523" t="s">
        <v>1</v>
      </c>
      <c r="E523" t="s">
        <v>2</v>
      </c>
      <c r="F523" s="1">
        <v>100000</v>
      </c>
      <c r="K523" s="1">
        <v>100000</v>
      </c>
    </row>
    <row r="524" spans="2:11">
      <c r="B524" t="s">
        <v>34</v>
      </c>
      <c r="C524">
        <v>2011</v>
      </c>
      <c r="D524" t="s">
        <v>1</v>
      </c>
      <c r="E524" t="s">
        <v>2</v>
      </c>
      <c r="F524" s="1">
        <v>500000</v>
      </c>
      <c r="K524" s="1">
        <v>500000</v>
      </c>
    </row>
    <row r="525" spans="2:11">
      <c r="B525" t="s">
        <v>341</v>
      </c>
      <c r="C525">
        <v>2011</v>
      </c>
      <c r="D525" t="s">
        <v>1</v>
      </c>
      <c r="E525" t="s">
        <v>2</v>
      </c>
      <c r="F525" s="1">
        <v>5482457</v>
      </c>
      <c r="K525" s="1">
        <v>5482457</v>
      </c>
    </row>
    <row r="526" spans="2:11">
      <c r="B526" t="s">
        <v>342</v>
      </c>
      <c r="C526">
        <v>2011</v>
      </c>
      <c r="D526" t="s">
        <v>1</v>
      </c>
      <c r="E526" t="s">
        <v>2</v>
      </c>
      <c r="F526" s="1">
        <v>3095593</v>
      </c>
      <c r="K526" s="1">
        <v>3095593</v>
      </c>
    </row>
    <row r="527" spans="2:11">
      <c r="B527" t="s">
        <v>343</v>
      </c>
      <c r="C527">
        <v>2011</v>
      </c>
      <c r="D527" t="s">
        <v>1</v>
      </c>
      <c r="E527" t="s">
        <v>2</v>
      </c>
      <c r="F527" s="1">
        <v>997500</v>
      </c>
      <c r="K527" s="1">
        <v>997500</v>
      </c>
    </row>
    <row r="528" spans="2:11">
      <c r="B528" t="s">
        <v>344</v>
      </c>
      <c r="C528">
        <v>2011</v>
      </c>
      <c r="D528" t="s">
        <v>1</v>
      </c>
      <c r="E528" t="s">
        <v>2</v>
      </c>
      <c r="F528" s="1">
        <v>100000</v>
      </c>
      <c r="K528" s="1">
        <v>100000</v>
      </c>
    </row>
    <row r="529" spans="2:11">
      <c r="B529" t="s">
        <v>345</v>
      </c>
      <c r="C529">
        <v>2011</v>
      </c>
      <c r="D529" t="s">
        <v>1</v>
      </c>
      <c r="E529" t="s">
        <v>2</v>
      </c>
      <c r="F529" s="1">
        <v>87333334</v>
      </c>
      <c r="K529" s="1">
        <v>87333334</v>
      </c>
    </row>
    <row r="530" spans="2:11">
      <c r="B530" t="s">
        <v>346</v>
      </c>
      <c r="C530">
        <v>2011</v>
      </c>
      <c r="D530" t="s">
        <v>1</v>
      </c>
      <c r="E530" t="s">
        <v>2</v>
      </c>
      <c r="F530" s="1">
        <v>885130</v>
      </c>
      <c r="K530" s="1">
        <v>885130</v>
      </c>
    </row>
    <row r="531" spans="2:11">
      <c r="B531" t="s">
        <v>347</v>
      </c>
      <c r="C531">
        <v>2011</v>
      </c>
      <c r="D531" t="s">
        <v>1</v>
      </c>
      <c r="E531" t="s">
        <v>2</v>
      </c>
      <c r="F531" s="1">
        <v>250000</v>
      </c>
      <c r="K531" s="1">
        <v>250000</v>
      </c>
    </row>
    <row r="532" spans="2:11">
      <c r="B532" t="s">
        <v>331</v>
      </c>
      <c r="C532">
        <v>2011</v>
      </c>
      <c r="D532" t="s">
        <v>1</v>
      </c>
      <c r="E532" t="s">
        <v>2</v>
      </c>
      <c r="F532" s="1">
        <v>300000</v>
      </c>
      <c r="K532" s="1">
        <v>300000</v>
      </c>
    </row>
    <row r="533" spans="2:11">
      <c r="B533" t="s">
        <v>348</v>
      </c>
      <c r="C533">
        <v>2011</v>
      </c>
      <c r="D533" t="s">
        <v>1</v>
      </c>
      <c r="E533" t="s">
        <v>2</v>
      </c>
      <c r="F533" s="1">
        <v>300000</v>
      </c>
      <c r="K533" s="1">
        <v>300000</v>
      </c>
    </row>
    <row r="534" spans="2:11">
      <c r="B534" t="s">
        <v>349</v>
      </c>
      <c r="C534">
        <v>2011</v>
      </c>
      <c r="D534" t="s">
        <v>1</v>
      </c>
      <c r="E534" t="s">
        <v>2</v>
      </c>
      <c r="F534" s="1">
        <v>300000</v>
      </c>
      <c r="K534" s="1">
        <v>300000</v>
      </c>
    </row>
    <row r="535" spans="2:11">
      <c r="B535" t="s">
        <v>349</v>
      </c>
      <c r="C535">
        <v>2011</v>
      </c>
      <c r="D535" t="s">
        <v>1</v>
      </c>
      <c r="E535" t="s">
        <v>2</v>
      </c>
      <c r="F535" s="1">
        <v>300000</v>
      </c>
      <c r="K535" s="1">
        <v>300000</v>
      </c>
    </row>
    <row r="536" spans="2:11">
      <c r="B536" t="s">
        <v>350</v>
      </c>
      <c r="C536">
        <v>2011</v>
      </c>
      <c r="D536" t="s">
        <v>1</v>
      </c>
      <c r="E536" t="s">
        <v>2</v>
      </c>
      <c r="F536" s="1">
        <v>299902</v>
      </c>
      <c r="K536" s="1">
        <v>299902</v>
      </c>
    </row>
    <row r="537" spans="2:11">
      <c r="B537" t="s">
        <v>348</v>
      </c>
      <c r="C537">
        <v>2011</v>
      </c>
      <c r="D537" t="s">
        <v>1</v>
      </c>
      <c r="E537" t="s">
        <v>2</v>
      </c>
      <c r="F537" s="1">
        <v>300000</v>
      </c>
      <c r="K537" s="1">
        <v>300000</v>
      </c>
    </row>
    <row r="538" spans="2:11">
      <c r="B538" t="s">
        <v>232</v>
      </c>
      <c r="C538">
        <v>2011</v>
      </c>
      <c r="D538" t="s">
        <v>1</v>
      </c>
      <c r="E538" t="s">
        <v>2</v>
      </c>
      <c r="F538" s="1">
        <v>479000</v>
      </c>
      <c r="K538" s="1">
        <v>479000</v>
      </c>
    </row>
    <row r="539" spans="2:11">
      <c r="B539" t="s">
        <v>122</v>
      </c>
      <c r="C539">
        <v>2011</v>
      </c>
      <c r="D539" t="s">
        <v>1</v>
      </c>
      <c r="E539" t="s">
        <v>2</v>
      </c>
      <c r="F539" s="1">
        <v>420632</v>
      </c>
      <c r="K539" s="1">
        <v>420632</v>
      </c>
    </row>
    <row r="540" spans="2:11">
      <c r="B540" t="s">
        <v>351</v>
      </c>
      <c r="C540">
        <v>2011</v>
      </c>
      <c r="D540" t="s">
        <v>1</v>
      </c>
      <c r="E540" t="s">
        <v>2</v>
      </c>
      <c r="F540" s="1">
        <v>334100</v>
      </c>
      <c r="K540" s="1">
        <v>334100</v>
      </c>
    </row>
    <row r="541" spans="2:11">
      <c r="B541" t="s">
        <v>319</v>
      </c>
      <c r="C541">
        <v>2011</v>
      </c>
      <c r="D541" t="s">
        <v>1</v>
      </c>
      <c r="E541" t="s">
        <v>2</v>
      </c>
      <c r="F541" s="1">
        <v>399968</v>
      </c>
      <c r="K541" s="1">
        <v>399968</v>
      </c>
    </row>
    <row r="542" spans="2:11">
      <c r="B542" t="s">
        <v>276</v>
      </c>
      <c r="C542">
        <v>2011</v>
      </c>
      <c r="D542" t="s">
        <v>1</v>
      </c>
      <c r="E542" t="s">
        <v>2</v>
      </c>
      <c r="F542" s="1">
        <v>100000</v>
      </c>
      <c r="K542" s="1">
        <v>100000</v>
      </c>
    </row>
    <row r="543" spans="2:11">
      <c r="B543" t="s">
        <v>44</v>
      </c>
      <c r="C543">
        <v>2011</v>
      </c>
      <c r="D543" t="s">
        <v>1</v>
      </c>
      <c r="E543" t="s">
        <v>2</v>
      </c>
      <c r="F543" s="1">
        <v>1365117</v>
      </c>
      <c r="K543" s="1">
        <v>1365117</v>
      </c>
    </row>
    <row r="544" spans="2:11">
      <c r="B544" t="s">
        <v>3</v>
      </c>
      <c r="C544">
        <v>2011</v>
      </c>
      <c r="D544" t="s">
        <v>5</v>
      </c>
      <c r="E544" t="s">
        <v>2</v>
      </c>
      <c r="F544" s="1">
        <v>8089831</v>
      </c>
      <c r="K544" s="1">
        <v>8089831</v>
      </c>
    </row>
    <row r="545" spans="2:11">
      <c r="B545" t="s">
        <v>54</v>
      </c>
      <c r="C545">
        <v>2011</v>
      </c>
      <c r="D545" t="s">
        <v>1</v>
      </c>
      <c r="E545" t="s">
        <v>2</v>
      </c>
      <c r="F545" s="1">
        <v>5511184</v>
      </c>
      <c r="K545" s="1">
        <v>5511184</v>
      </c>
    </row>
    <row r="546" spans="2:11">
      <c r="B546" t="s">
        <v>265</v>
      </c>
      <c r="C546">
        <v>2011</v>
      </c>
      <c r="D546" t="s">
        <v>1</v>
      </c>
      <c r="E546" t="s">
        <v>2</v>
      </c>
      <c r="F546" s="1">
        <v>2658746</v>
      </c>
      <c r="K546" s="1">
        <v>2658746</v>
      </c>
    </row>
    <row r="547" spans="2:11">
      <c r="B547" t="s">
        <v>133</v>
      </c>
      <c r="C547">
        <v>2011</v>
      </c>
      <c r="D547" t="s">
        <v>1</v>
      </c>
      <c r="E547" t="s">
        <v>2</v>
      </c>
      <c r="F547" s="1">
        <v>3714566</v>
      </c>
      <c r="K547" s="1">
        <v>3714566</v>
      </c>
    </row>
    <row r="548" spans="2:11">
      <c r="B548" t="s">
        <v>125</v>
      </c>
      <c r="C548">
        <v>2011</v>
      </c>
      <c r="D548" t="s">
        <v>1</v>
      </c>
      <c r="E548" t="s">
        <v>2</v>
      </c>
      <c r="F548" s="1">
        <v>580000</v>
      </c>
      <c r="K548" s="1">
        <v>580000</v>
      </c>
    </row>
    <row r="549" spans="2:11">
      <c r="B549" t="s">
        <v>63</v>
      </c>
      <c r="C549">
        <v>2011</v>
      </c>
      <c r="D549" t="s">
        <v>1</v>
      </c>
      <c r="E549" t="s">
        <v>2</v>
      </c>
      <c r="F549" s="1">
        <v>9388911</v>
      </c>
      <c r="K549" s="1">
        <v>9388911</v>
      </c>
    </row>
    <row r="550" spans="2:11">
      <c r="B550" t="s">
        <v>352</v>
      </c>
      <c r="C550">
        <v>2011</v>
      </c>
      <c r="D550" t="s">
        <v>1</v>
      </c>
      <c r="E550" t="s">
        <v>2</v>
      </c>
      <c r="F550" s="1">
        <v>50000</v>
      </c>
      <c r="K550" s="1">
        <v>50000</v>
      </c>
    </row>
    <row r="551" spans="2:11">
      <c r="B551" t="s">
        <v>89</v>
      </c>
      <c r="C551">
        <v>2011</v>
      </c>
      <c r="D551" t="s">
        <v>1</v>
      </c>
      <c r="E551" t="s">
        <v>2</v>
      </c>
      <c r="F551" s="1">
        <v>4999767</v>
      </c>
      <c r="K551" s="1">
        <v>4999767</v>
      </c>
    </row>
    <row r="552" spans="2:11">
      <c r="B552" t="s">
        <v>172</v>
      </c>
      <c r="C552">
        <v>2011</v>
      </c>
      <c r="D552" t="s">
        <v>1</v>
      </c>
      <c r="E552" t="s">
        <v>2</v>
      </c>
      <c r="F552" s="1">
        <v>198206</v>
      </c>
      <c r="K552" s="1">
        <v>198206</v>
      </c>
    </row>
    <row r="553" spans="2:11">
      <c r="B553" t="s">
        <v>185</v>
      </c>
      <c r="C553">
        <v>2011</v>
      </c>
      <c r="D553" t="s">
        <v>1</v>
      </c>
      <c r="E553" t="s">
        <v>2</v>
      </c>
      <c r="F553" s="1">
        <v>1099687</v>
      </c>
      <c r="K553" s="1">
        <v>1099687</v>
      </c>
    </row>
    <row r="554" spans="2:11">
      <c r="B554" t="s">
        <v>353</v>
      </c>
      <c r="C554">
        <v>2011</v>
      </c>
      <c r="D554" t="s">
        <v>1</v>
      </c>
      <c r="E554" t="s">
        <v>2</v>
      </c>
      <c r="F554" s="1">
        <v>100000</v>
      </c>
      <c r="K554" s="1">
        <v>100000</v>
      </c>
    </row>
    <row r="555" spans="2:11">
      <c r="B555" t="s">
        <v>354</v>
      </c>
      <c r="C555">
        <v>2011</v>
      </c>
      <c r="D555" t="s">
        <v>1</v>
      </c>
      <c r="E555" t="s">
        <v>2</v>
      </c>
      <c r="F555" s="1">
        <v>100000</v>
      </c>
      <c r="K555" s="1">
        <v>100000</v>
      </c>
    </row>
    <row r="556" spans="2:11">
      <c r="B556" t="s">
        <v>355</v>
      </c>
      <c r="C556">
        <v>2011</v>
      </c>
      <c r="D556" t="s">
        <v>1</v>
      </c>
      <c r="E556" t="s">
        <v>2</v>
      </c>
      <c r="F556" s="1">
        <v>331512</v>
      </c>
      <c r="K556" s="1">
        <v>331512</v>
      </c>
    </row>
    <row r="557" spans="2:11">
      <c r="B557" t="s">
        <v>356</v>
      </c>
      <c r="C557">
        <v>2011</v>
      </c>
      <c r="D557" t="s">
        <v>1</v>
      </c>
      <c r="E557" t="s">
        <v>2</v>
      </c>
      <c r="F557" s="1">
        <v>7351708</v>
      </c>
      <c r="K557" s="1">
        <v>7351708</v>
      </c>
    </row>
    <row r="558" spans="2:11">
      <c r="B558" t="s">
        <v>357</v>
      </c>
      <c r="C558">
        <v>2011</v>
      </c>
      <c r="D558" t="s">
        <v>1</v>
      </c>
      <c r="E558" t="s">
        <v>2</v>
      </c>
      <c r="F558" s="1">
        <v>30000</v>
      </c>
      <c r="K558" s="1">
        <v>30000</v>
      </c>
    </row>
    <row r="559" spans="2:11">
      <c r="B559" t="s">
        <v>21</v>
      </c>
      <c r="C559">
        <v>2011</v>
      </c>
      <c r="D559" t="s">
        <v>1</v>
      </c>
      <c r="E559" t="s">
        <v>2</v>
      </c>
      <c r="F559" s="1">
        <v>10000</v>
      </c>
      <c r="K559" s="1">
        <v>10000</v>
      </c>
    </row>
    <row r="560" spans="2:11">
      <c r="B560" t="s">
        <v>358</v>
      </c>
      <c r="C560">
        <v>2011</v>
      </c>
      <c r="D560" t="s">
        <v>1</v>
      </c>
      <c r="E560" t="s">
        <v>2</v>
      </c>
      <c r="F560" s="1">
        <v>500000</v>
      </c>
      <c r="K560" s="1">
        <v>500000</v>
      </c>
    </row>
    <row r="561" spans="2:11">
      <c r="B561" t="s">
        <v>359</v>
      </c>
      <c r="C561">
        <v>2011</v>
      </c>
      <c r="D561" t="s">
        <v>1</v>
      </c>
      <c r="E561" t="s">
        <v>2</v>
      </c>
      <c r="F561" s="1">
        <v>2268364</v>
      </c>
      <c r="K561" s="1">
        <v>2268364</v>
      </c>
    </row>
    <row r="562" spans="2:11">
      <c r="B562" t="s">
        <v>23</v>
      </c>
      <c r="C562">
        <v>2011</v>
      </c>
      <c r="D562" t="s">
        <v>1</v>
      </c>
      <c r="E562" t="s">
        <v>2</v>
      </c>
      <c r="F562" s="1">
        <v>9707210</v>
      </c>
      <c r="K562" s="1">
        <v>9707210</v>
      </c>
    </row>
    <row r="563" spans="2:11">
      <c r="B563" t="s">
        <v>360</v>
      </c>
      <c r="C563">
        <v>2011</v>
      </c>
      <c r="D563" t="s">
        <v>1</v>
      </c>
      <c r="E563" t="s">
        <v>2</v>
      </c>
      <c r="F563" s="1">
        <v>775000</v>
      </c>
      <c r="K563" s="1">
        <v>775000</v>
      </c>
    </row>
    <row r="564" spans="2:11">
      <c r="B564" t="s">
        <v>123</v>
      </c>
      <c r="C564">
        <v>2011</v>
      </c>
      <c r="D564" t="s">
        <v>1</v>
      </c>
      <c r="E564" t="s">
        <v>2</v>
      </c>
      <c r="F564" s="1">
        <v>9800877</v>
      </c>
      <c r="K564" s="1">
        <v>9800877</v>
      </c>
    </row>
    <row r="565" spans="2:11">
      <c r="B565" t="s">
        <v>19</v>
      </c>
      <c r="C565">
        <v>2011</v>
      </c>
      <c r="D565" t="s">
        <v>1</v>
      </c>
      <c r="E565" t="s">
        <v>2</v>
      </c>
      <c r="F565" s="1">
        <v>1500000</v>
      </c>
      <c r="K565" s="1">
        <v>1500000</v>
      </c>
    </row>
    <row r="566" spans="2:11">
      <c r="B566" t="s">
        <v>148</v>
      </c>
      <c r="C566">
        <v>2011</v>
      </c>
      <c r="D566" t="s">
        <v>1</v>
      </c>
      <c r="E566" t="s">
        <v>2</v>
      </c>
      <c r="F566" s="1">
        <v>301451</v>
      </c>
      <c r="K566" s="1">
        <v>301451</v>
      </c>
    </row>
    <row r="567" spans="2:11">
      <c r="B567" t="s">
        <v>361</v>
      </c>
      <c r="C567">
        <v>2011</v>
      </c>
      <c r="D567" t="s">
        <v>1</v>
      </c>
      <c r="E567" t="s">
        <v>2</v>
      </c>
      <c r="F567" s="1">
        <v>300000</v>
      </c>
      <c r="K567" s="1">
        <v>300000</v>
      </c>
    </row>
    <row r="568" spans="2:11">
      <c r="B568" t="s">
        <v>251</v>
      </c>
      <c r="C568">
        <v>2011</v>
      </c>
      <c r="D568" t="s">
        <v>1</v>
      </c>
      <c r="E568" t="s">
        <v>2</v>
      </c>
      <c r="F568" s="1">
        <v>500000</v>
      </c>
      <c r="K568" s="1">
        <v>500000</v>
      </c>
    </row>
    <row r="569" spans="2:11">
      <c r="B569" t="s">
        <v>362</v>
      </c>
      <c r="C569">
        <v>2011</v>
      </c>
      <c r="D569" t="s">
        <v>1</v>
      </c>
      <c r="E569" t="s">
        <v>2</v>
      </c>
      <c r="F569" s="1">
        <v>900000</v>
      </c>
      <c r="K569" s="1">
        <v>900000</v>
      </c>
    </row>
    <row r="570" spans="2:11">
      <c r="B570" t="s">
        <v>363</v>
      </c>
      <c r="C570">
        <v>2011</v>
      </c>
      <c r="D570" t="s">
        <v>1</v>
      </c>
      <c r="E570" t="s">
        <v>2</v>
      </c>
      <c r="F570" s="1">
        <v>450000</v>
      </c>
      <c r="K570" s="1">
        <v>450000</v>
      </c>
    </row>
    <row r="571" spans="2:11">
      <c r="B571" t="s">
        <v>69</v>
      </c>
      <c r="C571">
        <v>2011</v>
      </c>
      <c r="D571" t="s">
        <v>1</v>
      </c>
      <c r="E571" t="s">
        <v>2</v>
      </c>
      <c r="F571" s="1">
        <v>1500000</v>
      </c>
      <c r="K571" s="1">
        <v>1500000</v>
      </c>
    </row>
    <row r="572" spans="2:11">
      <c r="B572" t="s">
        <v>364</v>
      </c>
      <c r="C572">
        <v>2011</v>
      </c>
      <c r="D572" t="s">
        <v>1</v>
      </c>
      <c r="E572" t="s">
        <v>2</v>
      </c>
      <c r="F572" s="1">
        <v>10000</v>
      </c>
      <c r="K572" s="1">
        <v>10000</v>
      </c>
    </row>
    <row r="573" spans="2:11">
      <c r="B573" t="s">
        <v>240</v>
      </c>
      <c r="C573">
        <v>2011</v>
      </c>
      <c r="D573" t="s">
        <v>1</v>
      </c>
      <c r="E573" t="s">
        <v>2</v>
      </c>
      <c r="F573" s="1">
        <v>1000000</v>
      </c>
      <c r="K573" s="1">
        <v>1000000</v>
      </c>
    </row>
    <row r="574" spans="2:11">
      <c r="B574" t="s">
        <v>110</v>
      </c>
      <c r="C574">
        <v>2011</v>
      </c>
      <c r="D574" t="s">
        <v>1</v>
      </c>
      <c r="E574" t="s">
        <v>2</v>
      </c>
      <c r="F574" s="1">
        <v>566023</v>
      </c>
      <c r="K574" s="1">
        <v>566023</v>
      </c>
    </row>
    <row r="575" spans="2:11">
      <c r="B575" t="s">
        <v>355</v>
      </c>
      <c r="C575">
        <v>2011</v>
      </c>
      <c r="D575" t="s">
        <v>1</v>
      </c>
      <c r="E575" t="s">
        <v>2</v>
      </c>
      <c r="F575" s="1">
        <v>417697</v>
      </c>
      <c r="K575" s="1">
        <v>417697</v>
      </c>
    </row>
    <row r="576" spans="2:11">
      <c r="B576" t="s">
        <v>273</v>
      </c>
      <c r="C576">
        <v>2011</v>
      </c>
      <c r="D576" t="s">
        <v>1</v>
      </c>
      <c r="E576" t="s">
        <v>2</v>
      </c>
      <c r="F576" s="1">
        <v>689738</v>
      </c>
      <c r="K576" s="1">
        <v>689738</v>
      </c>
    </row>
    <row r="577" spans="2:11">
      <c r="B577" t="s">
        <v>40</v>
      </c>
      <c r="C577">
        <v>2011</v>
      </c>
      <c r="D577" t="s">
        <v>1</v>
      </c>
      <c r="E577" t="s">
        <v>2</v>
      </c>
      <c r="F577" s="1">
        <v>100000</v>
      </c>
      <c r="K577" s="1">
        <v>100000</v>
      </c>
    </row>
    <row r="578" spans="2:11">
      <c r="B578" t="s">
        <v>365</v>
      </c>
      <c r="C578">
        <v>2011</v>
      </c>
      <c r="D578" t="s">
        <v>1</v>
      </c>
      <c r="E578" t="s">
        <v>2</v>
      </c>
      <c r="F578" s="1">
        <v>7611775</v>
      </c>
      <c r="K578" s="1">
        <v>7611775</v>
      </c>
    </row>
    <row r="579" spans="2:11">
      <c r="B579" t="s">
        <v>366</v>
      </c>
      <c r="C579">
        <v>2011</v>
      </c>
      <c r="D579" t="s">
        <v>1</v>
      </c>
      <c r="E579" t="s">
        <v>2</v>
      </c>
      <c r="F579" s="1">
        <v>50000</v>
      </c>
      <c r="K579" s="1">
        <v>50000</v>
      </c>
    </row>
    <row r="580" spans="2:11">
      <c r="B580" t="s">
        <v>367</v>
      </c>
      <c r="C580">
        <v>2011</v>
      </c>
      <c r="D580" t="s">
        <v>1</v>
      </c>
      <c r="E580" t="s">
        <v>2</v>
      </c>
      <c r="F580" s="1">
        <v>175000</v>
      </c>
      <c r="K580" s="1">
        <v>175000</v>
      </c>
    </row>
    <row r="581" spans="2:11">
      <c r="B581" t="s">
        <v>368</v>
      </c>
      <c r="C581">
        <v>2011</v>
      </c>
      <c r="D581" t="s">
        <v>1</v>
      </c>
      <c r="E581" t="s">
        <v>2</v>
      </c>
      <c r="F581" s="1">
        <v>2000000</v>
      </c>
      <c r="K581" s="1">
        <v>2000000</v>
      </c>
    </row>
    <row r="582" spans="2:11">
      <c r="B582" t="s">
        <v>34</v>
      </c>
      <c r="C582">
        <v>2011</v>
      </c>
      <c r="D582" t="s">
        <v>1</v>
      </c>
      <c r="E582" t="s">
        <v>2</v>
      </c>
      <c r="F582" s="1">
        <v>495337</v>
      </c>
      <c r="K582" s="1">
        <v>495337</v>
      </c>
    </row>
    <row r="583" spans="2:11">
      <c r="B583" t="s">
        <v>63</v>
      </c>
      <c r="C583">
        <v>2011</v>
      </c>
      <c r="D583" t="s">
        <v>1</v>
      </c>
      <c r="E583" t="s">
        <v>2</v>
      </c>
      <c r="F583" s="1">
        <v>743331</v>
      </c>
      <c r="K583" s="1">
        <v>743331</v>
      </c>
    </row>
    <row r="584" spans="2:11">
      <c r="B584" t="s">
        <v>150</v>
      </c>
      <c r="C584">
        <v>2011</v>
      </c>
      <c r="D584" t="s">
        <v>1</v>
      </c>
      <c r="E584" t="s">
        <v>2</v>
      </c>
      <c r="F584" s="1">
        <v>212000</v>
      </c>
      <c r="K584" s="1">
        <v>212000</v>
      </c>
    </row>
    <row r="585" spans="2:11">
      <c r="B585" t="s">
        <v>191</v>
      </c>
      <c r="C585">
        <v>2011</v>
      </c>
      <c r="D585" t="s">
        <v>1</v>
      </c>
      <c r="E585" t="s">
        <v>2</v>
      </c>
      <c r="F585" s="1">
        <v>3024695</v>
      </c>
      <c r="K585" s="1">
        <v>3024695</v>
      </c>
    </row>
    <row r="586" spans="2:11">
      <c r="B586" t="s">
        <v>369</v>
      </c>
      <c r="C586">
        <v>2011</v>
      </c>
      <c r="D586" t="s">
        <v>1</v>
      </c>
      <c r="E586" t="s">
        <v>2</v>
      </c>
      <c r="F586" s="1">
        <v>2999047</v>
      </c>
      <c r="K586" s="1">
        <v>2999047</v>
      </c>
    </row>
    <row r="587" spans="2:11">
      <c r="B587" t="s">
        <v>231</v>
      </c>
      <c r="C587">
        <v>2011</v>
      </c>
      <c r="D587" t="s">
        <v>1</v>
      </c>
      <c r="E587" t="s">
        <v>2</v>
      </c>
      <c r="F587" s="1">
        <v>1077960</v>
      </c>
      <c r="K587" s="1">
        <v>1077960</v>
      </c>
    </row>
    <row r="588" spans="2:11">
      <c r="B588" t="s">
        <v>370</v>
      </c>
      <c r="C588">
        <v>2011</v>
      </c>
      <c r="D588" t="s">
        <v>1</v>
      </c>
      <c r="E588" t="s">
        <v>2</v>
      </c>
      <c r="F588" s="1">
        <v>445040</v>
      </c>
      <c r="K588" s="1">
        <v>445040</v>
      </c>
    </row>
    <row r="589" spans="2:11">
      <c r="B589" t="s">
        <v>371</v>
      </c>
      <c r="C589">
        <v>2011</v>
      </c>
      <c r="D589" t="s">
        <v>1</v>
      </c>
      <c r="E589" t="s">
        <v>2</v>
      </c>
      <c r="F589" s="1">
        <v>595859</v>
      </c>
      <c r="K589" s="1">
        <v>595859</v>
      </c>
    </row>
    <row r="590" spans="2:11">
      <c r="B590" t="s">
        <v>240</v>
      </c>
      <c r="C590">
        <v>2011</v>
      </c>
      <c r="D590" t="s">
        <v>1</v>
      </c>
      <c r="E590" t="s">
        <v>2</v>
      </c>
      <c r="F590" s="1">
        <v>230000</v>
      </c>
      <c r="K590" s="1">
        <v>230000</v>
      </c>
    </row>
    <row r="591" spans="2:11">
      <c r="B591" t="s">
        <v>372</v>
      </c>
      <c r="C591">
        <v>2011</v>
      </c>
      <c r="D591" t="s">
        <v>1</v>
      </c>
      <c r="E591" t="s">
        <v>2</v>
      </c>
      <c r="F591" s="1">
        <v>250000</v>
      </c>
      <c r="K591" s="1">
        <v>250000</v>
      </c>
    </row>
    <row r="592" spans="2:11">
      <c r="B592" t="s">
        <v>175</v>
      </c>
      <c r="C592">
        <v>2011</v>
      </c>
      <c r="D592" t="s">
        <v>1</v>
      </c>
      <c r="E592" t="s">
        <v>2</v>
      </c>
      <c r="F592" s="1">
        <v>1500596</v>
      </c>
      <c r="K592" s="1">
        <v>1500596</v>
      </c>
    </row>
    <row r="593" spans="2:11">
      <c r="B593" t="s">
        <v>147</v>
      </c>
      <c r="C593">
        <v>2011</v>
      </c>
      <c r="D593" t="s">
        <v>1</v>
      </c>
      <c r="E593" t="s">
        <v>2</v>
      </c>
      <c r="F593" s="1">
        <v>1293904</v>
      </c>
      <c r="K593" s="1">
        <v>1293904</v>
      </c>
    </row>
    <row r="594" spans="2:11">
      <c r="B594" t="s">
        <v>34</v>
      </c>
      <c r="C594">
        <v>2011</v>
      </c>
      <c r="D594" t="s">
        <v>1</v>
      </c>
      <c r="E594" t="s">
        <v>2</v>
      </c>
      <c r="F594" s="1">
        <v>9950</v>
      </c>
      <c r="K594" s="1">
        <v>9950</v>
      </c>
    </row>
    <row r="595" spans="2:11">
      <c r="B595" t="s">
        <v>56</v>
      </c>
      <c r="C595">
        <v>2011</v>
      </c>
      <c r="D595" t="s">
        <v>1</v>
      </c>
      <c r="E595" t="s">
        <v>2</v>
      </c>
      <c r="F595" s="1">
        <v>122981</v>
      </c>
      <c r="K595" s="1">
        <v>122981</v>
      </c>
    </row>
    <row r="596" spans="2:11">
      <c r="B596" t="s">
        <v>274</v>
      </c>
      <c r="C596">
        <v>2011</v>
      </c>
      <c r="D596" t="s">
        <v>1</v>
      </c>
      <c r="E596" t="s">
        <v>2</v>
      </c>
      <c r="F596" s="1">
        <v>697310</v>
      </c>
      <c r="K596" s="1">
        <v>697310</v>
      </c>
    </row>
    <row r="597" spans="2:11">
      <c r="B597" t="s">
        <v>373</v>
      </c>
      <c r="C597">
        <v>2011</v>
      </c>
      <c r="D597" t="s">
        <v>1</v>
      </c>
      <c r="E597" t="s">
        <v>2</v>
      </c>
      <c r="F597" s="1">
        <v>742996</v>
      </c>
      <c r="K597" s="1">
        <v>742996</v>
      </c>
    </row>
    <row r="598" spans="2:11">
      <c r="B598" t="s">
        <v>333</v>
      </c>
      <c r="C598">
        <v>2011</v>
      </c>
      <c r="D598" t="s">
        <v>1</v>
      </c>
      <c r="E598" t="s">
        <v>2</v>
      </c>
      <c r="F598" s="1">
        <v>93452</v>
      </c>
      <c r="K598" s="1">
        <v>93452</v>
      </c>
    </row>
    <row r="599" spans="2:11">
      <c r="B599" t="s">
        <v>93</v>
      </c>
      <c r="C599">
        <v>2011</v>
      </c>
      <c r="D599" t="s">
        <v>1</v>
      </c>
      <c r="E599" t="s">
        <v>2</v>
      </c>
      <c r="F599" s="1">
        <v>290939</v>
      </c>
      <c r="K599" s="1">
        <v>290939</v>
      </c>
    </row>
    <row r="600" spans="2:11">
      <c r="B600" t="s">
        <v>63</v>
      </c>
      <c r="C600">
        <v>2011</v>
      </c>
      <c r="D600" t="s">
        <v>1</v>
      </c>
      <c r="E600" t="s">
        <v>2</v>
      </c>
      <c r="F600" s="1">
        <v>289899</v>
      </c>
      <c r="K600" s="1">
        <v>289899</v>
      </c>
    </row>
    <row r="601" spans="2:11">
      <c r="B601" t="s">
        <v>0</v>
      </c>
      <c r="C601">
        <v>2011</v>
      </c>
      <c r="D601" t="s">
        <v>1</v>
      </c>
      <c r="E601" t="s">
        <v>2</v>
      </c>
      <c r="F601" s="1">
        <v>6861999</v>
      </c>
      <c r="K601" s="1">
        <v>6861999</v>
      </c>
    </row>
    <row r="602" spans="2:11">
      <c r="B602" t="s">
        <v>312</v>
      </c>
      <c r="C602">
        <v>2011</v>
      </c>
      <c r="D602" t="s">
        <v>1</v>
      </c>
      <c r="E602" t="s">
        <v>2</v>
      </c>
      <c r="F602" s="1">
        <v>100000</v>
      </c>
      <c r="K602" s="1">
        <v>100000</v>
      </c>
    </row>
    <row r="603" spans="2:11">
      <c r="B603" t="s">
        <v>358</v>
      </c>
      <c r="C603">
        <v>2011</v>
      </c>
      <c r="D603" t="s">
        <v>1</v>
      </c>
      <c r="E603" t="s">
        <v>2</v>
      </c>
      <c r="F603" s="1">
        <v>1002000</v>
      </c>
      <c r="K603" s="1">
        <v>1002000</v>
      </c>
    </row>
    <row r="604" spans="2:11">
      <c r="B604" t="s">
        <v>283</v>
      </c>
      <c r="C604">
        <v>2011</v>
      </c>
      <c r="D604" t="s">
        <v>1</v>
      </c>
      <c r="E604" t="s">
        <v>2</v>
      </c>
      <c r="F604" s="1">
        <v>449300</v>
      </c>
      <c r="K604" s="1">
        <v>449300</v>
      </c>
    </row>
    <row r="605" spans="2:11">
      <c r="B605" t="s">
        <v>374</v>
      </c>
      <c r="C605">
        <v>2011</v>
      </c>
      <c r="D605" t="s">
        <v>1</v>
      </c>
      <c r="E605" t="s">
        <v>2</v>
      </c>
      <c r="F605" s="1">
        <v>250000</v>
      </c>
      <c r="K605" s="1">
        <v>250000</v>
      </c>
    </row>
    <row r="606" spans="2:11">
      <c r="B606" t="s">
        <v>34</v>
      </c>
      <c r="C606">
        <v>2011</v>
      </c>
      <c r="D606" t="s">
        <v>1</v>
      </c>
      <c r="E606" t="s">
        <v>2</v>
      </c>
      <c r="F606" s="1">
        <v>110000</v>
      </c>
      <c r="K606" s="1">
        <v>110000</v>
      </c>
    </row>
    <row r="607" spans="2:11">
      <c r="B607" t="s">
        <v>194</v>
      </c>
      <c r="C607">
        <v>2011</v>
      </c>
      <c r="D607" t="s">
        <v>1</v>
      </c>
      <c r="E607" t="s">
        <v>2</v>
      </c>
      <c r="F607" s="1">
        <v>1307738</v>
      </c>
      <c r="K607" s="1">
        <v>1307738</v>
      </c>
    </row>
    <row r="608" spans="2:11">
      <c r="B608" t="s">
        <v>323</v>
      </c>
      <c r="C608">
        <v>2011</v>
      </c>
      <c r="D608" t="s">
        <v>1</v>
      </c>
      <c r="E608" t="s">
        <v>2</v>
      </c>
      <c r="F608" s="1">
        <v>100000</v>
      </c>
      <c r="K608" s="1">
        <v>100000</v>
      </c>
    </row>
    <row r="609" spans="2:11">
      <c r="B609" t="s">
        <v>334</v>
      </c>
      <c r="C609">
        <v>2010</v>
      </c>
      <c r="D609" t="s">
        <v>1</v>
      </c>
      <c r="E609" t="s">
        <v>2</v>
      </c>
      <c r="F609" s="1">
        <v>1511927</v>
      </c>
      <c r="K609" s="1">
        <v>1511927</v>
      </c>
    </row>
    <row r="610" spans="2:11">
      <c r="B610" t="s">
        <v>375</v>
      </c>
      <c r="C610">
        <v>2010</v>
      </c>
      <c r="D610" t="s">
        <v>1</v>
      </c>
      <c r="E610" t="s">
        <v>2</v>
      </c>
      <c r="F610" s="1">
        <v>4837214</v>
      </c>
      <c r="K610" s="1">
        <v>4837214</v>
      </c>
    </row>
    <row r="611" spans="2:11">
      <c r="B611" t="s">
        <v>356</v>
      </c>
      <c r="C611">
        <v>2010</v>
      </c>
      <c r="D611" t="s">
        <v>1</v>
      </c>
      <c r="E611" t="s">
        <v>2</v>
      </c>
      <c r="F611" s="1">
        <v>286600</v>
      </c>
      <c r="K611" s="1">
        <v>286600</v>
      </c>
    </row>
    <row r="612" spans="2:11">
      <c r="B612" t="s">
        <v>34</v>
      </c>
      <c r="C612">
        <v>2010</v>
      </c>
      <c r="D612" t="s">
        <v>1</v>
      </c>
      <c r="E612" t="s">
        <v>2</v>
      </c>
      <c r="F612" s="1">
        <v>74998</v>
      </c>
      <c r="K612" s="1">
        <v>74998</v>
      </c>
    </row>
    <row r="613" spans="2:11">
      <c r="B613" t="s">
        <v>376</v>
      </c>
      <c r="C613">
        <v>2010</v>
      </c>
      <c r="D613" t="s">
        <v>1</v>
      </c>
      <c r="E613" t="s">
        <v>2</v>
      </c>
      <c r="F613" s="1">
        <v>2112080</v>
      </c>
      <c r="K613" s="1">
        <v>2112080</v>
      </c>
    </row>
    <row r="614" spans="2:11">
      <c r="B614" t="s">
        <v>377</v>
      </c>
      <c r="C614">
        <v>2010</v>
      </c>
      <c r="D614" t="s">
        <v>1</v>
      </c>
      <c r="E614" t="s">
        <v>2</v>
      </c>
      <c r="F614" s="1">
        <v>3000000</v>
      </c>
      <c r="K614" s="1">
        <v>3000000</v>
      </c>
    </row>
    <row r="615" spans="2:11">
      <c r="B615" t="s">
        <v>34</v>
      </c>
      <c r="C615">
        <v>2010</v>
      </c>
      <c r="D615" t="s">
        <v>1</v>
      </c>
      <c r="E615" t="s">
        <v>2</v>
      </c>
      <c r="F615" s="1">
        <v>1000000</v>
      </c>
      <c r="K615" s="1">
        <v>1000000</v>
      </c>
    </row>
    <row r="616" spans="2:11">
      <c r="B616" t="s">
        <v>378</v>
      </c>
      <c r="C616">
        <v>2010</v>
      </c>
      <c r="D616" t="s">
        <v>1</v>
      </c>
      <c r="E616" t="s">
        <v>2</v>
      </c>
      <c r="F616" s="1">
        <v>1500000</v>
      </c>
      <c r="K616" s="1">
        <v>1500000</v>
      </c>
    </row>
    <row r="617" spans="2:11">
      <c r="B617" t="s">
        <v>379</v>
      </c>
      <c r="C617">
        <v>2010</v>
      </c>
      <c r="D617" t="s">
        <v>1</v>
      </c>
      <c r="E617" t="s">
        <v>2</v>
      </c>
      <c r="F617" s="1">
        <v>100000</v>
      </c>
      <c r="K617" s="1">
        <v>100000</v>
      </c>
    </row>
    <row r="618" spans="2:11">
      <c r="B618" t="s">
        <v>380</v>
      </c>
      <c r="C618">
        <v>2010</v>
      </c>
      <c r="D618" t="s">
        <v>1</v>
      </c>
      <c r="E618" t="s">
        <v>2</v>
      </c>
      <c r="F618" s="1">
        <v>1700011</v>
      </c>
      <c r="K618" s="1">
        <v>1700011</v>
      </c>
    </row>
    <row r="619" spans="2:11">
      <c r="B619" t="s">
        <v>175</v>
      </c>
      <c r="C619">
        <v>2010</v>
      </c>
      <c r="D619" t="s">
        <v>1</v>
      </c>
      <c r="E619" t="s">
        <v>2</v>
      </c>
      <c r="F619" s="1">
        <v>500000</v>
      </c>
      <c r="K619" s="1">
        <v>500000</v>
      </c>
    </row>
    <row r="620" spans="2:11">
      <c r="B620" t="s">
        <v>381</v>
      </c>
      <c r="C620">
        <v>2010</v>
      </c>
      <c r="D620" t="s">
        <v>1</v>
      </c>
      <c r="E620" t="s">
        <v>2</v>
      </c>
      <c r="F620" s="1">
        <v>3468005</v>
      </c>
      <c r="K620" s="1">
        <v>3468005</v>
      </c>
    </row>
    <row r="621" spans="2:11">
      <c r="B621" t="s">
        <v>81</v>
      </c>
      <c r="C621">
        <v>2010</v>
      </c>
      <c r="D621" t="s">
        <v>1</v>
      </c>
      <c r="E621" t="s">
        <v>2</v>
      </c>
      <c r="F621" s="1">
        <v>1370000</v>
      </c>
      <c r="K621" s="1">
        <v>1370000</v>
      </c>
    </row>
    <row r="622" spans="2:11">
      <c r="B622" t="s">
        <v>149</v>
      </c>
      <c r="C622">
        <v>2010</v>
      </c>
      <c r="D622" t="s">
        <v>1</v>
      </c>
      <c r="E622" t="s">
        <v>2</v>
      </c>
      <c r="F622" s="1">
        <v>1798818</v>
      </c>
      <c r="K622" s="1">
        <v>1798818</v>
      </c>
    </row>
    <row r="623" spans="2:11">
      <c r="B623" t="s">
        <v>267</v>
      </c>
      <c r="C623">
        <v>2010</v>
      </c>
      <c r="D623" t="s">
        <v>1</v>
      </c>
      <c r="E623" t="s">
        <v>2</v>
      </c>
      <c r="F623" s="1">
        <v>5226127</v>
      </c>
      <c r="K623" s="1">
        <v>5226127</v>
      </c>
    </row>
    <row r="624" spans="2:11">
      <c r="B624" t="s">
        <v>382</v>
      </c>
      <c r="C624">
        <v>2010</v>
      </c>
      <c r="D624" t="s">
        <v>1</v>
      </c>
      <c r="E624" t="s">
        <v>2</v>
      </c>
      <c r="F624" s="1">
        <v>195967</v>
      </c>
      <c r="K624" s="1">
        <v>195967</v>
      </c>
    </row>
    <row r="625" spans="2:11">
      <c r="B625" t="s">
        <v>383</v>
      </c>
      <c r="C625">
        <v>2010</v>
      </c>
      <c r="D625" t="s">
        <v>1</v>
      </c>
      <c r="E625" t="s">
        <v>2</v>
      </c>
      <c r="F625" s="1">
        <v>213000</v>
      </c>
      <c r="K625" s="1">
        <v>213000</v>
      </c>
    </row>
    <row r="626" spans="2:11">
      <c r="B626" t="s">
        <v>338</v>
      </c>
      <c r="C626">
        <v>2010</v>
      </c>
      <c r="D626" t="s">
        <v>1</v>
      </c>
      <c r="E626" t="s">
        <v>2</v>
      </c>
      <c r="F626" s="1">
        <v>250000</v>
      </c>
      <c r="K626" s="1">
        <v>250000</v>
      </c>
    </row>
    <row r="627" spans="2:11">
      <c r="B627" t="s">
        <v>384</v>
      </c>
      <c r="C627">
        <v>2010</v>
      </c>
      <c r="D627" t="s">
        <v>1</v>
      </c>
      <c r="E627" t="s">
        <v>2</v>
      </c>
      <c r="F627" s="1">
        <v>5908302</v>
      </c>
      <c r="K627" s="1">
        <v>5908302</v>
      </c>
    </row>
    <row r="628" spans="2:11">
      <c r="B628" t="s">
        <v>194</v>
      </c>
      <c r="C628">
        <v>2010</v>
      </c>
      <c r="D628" t="s">
        <v>1</v>
      </c>
      <c r="E628" t="s">
        <v>2</v>
      </c>
      <c r="F628" s="1">
        <v>124757</v>
      </c>
      <c r="K628" s="1">
        <v>124757</v>
      </c>
    </row>
    <row r="629" spans="2:11">
      <c r="B629" t="s">
        <v>341</v>
      </c>
      <c r="C629">
        <v>2010</v>
      </c>
      <c r="D629" t="s">
        <v>1</v>
      </c>
      <c r="E629" t="s">
        <v>2</v>
      </c>
      <c r="F629" s="1">
        <v>1989360</v>
      </c>
      <c r="K629" s="1">
        <v>1989360</v>
      </c>
    </row>
    <row r="630" spans="2:11">
      <c r="B630" t="s">
        <v>195</v>
      </c>
      <c r="C630">
        <v>2010</v>
      </c>
      <c r="D630" t="s">
        <v>1</v>
      </c>
      <c r="E630" t="s">
        <v>2</v>
      </c>
      <c r="F630" s="1">
        <v>8149935</v>
      </c>
      <c r="K630" s="1">
        <v>8149935</v>
      </c>
    </row>
    <row r="631" spans="2:11">
      <c r="B631" t="s">
        <v>385</v>
      </c>
      <c r="C631">
        <v>2010</v>
      </c>
      <c r="D631" t="s">
        <v>1</v>
      </c>
      <c r="E631" t="s">
        <v>2</v>
      </c>
      <c r="F631" s="1">
        <v>729916</v>
      </c>
      <c r="K631" s="1">
        <v>729916</v>
      </c>
    </row>
    <row r="632" spans="2:11">
      <c r="B632" t="s">
        <v>386</v>
      </c>
      <c r="C632">
        <v>2010</v>
      </c>
      <c r="D632" t="s">
        <v>1</v>
      </c>
      <c r="E632" t="s">
        <v>2</v>
      </c>
      <c r="F632" s="1">
        <v>1544776</v>
      </c>
      <c r="K632" s="1">
        <v>1544776</v>
      </c>
    </row>
    <row r="633" spans="2:11">
      <c r="B633" t="s">
        <v>244</v>
      </c>
      <c r="C633">
        <v>2010</v>
      </c>
      <c r="D633" t="s">
        <v>1</v>
      </c>
      <c r="E633" t="s">
        <v>2</v>
      </c>
      <c r="F633" s="1">
        <v>988320</v>
      </c>
      <c r="K633" s="1">
        <v>988320</v>
      </c>
    </row>
    <row r="634" spans="2:11">
      <c r="B634" t="s">
        <v>387</v>
      </c>
      <c r="C634">
        <v>2010</v>
      </c>
      <c r="D634" t="s">
        <v>1</v>
      </c>
      <c r="E634" t="s">
        <v>2</v>
      </c>
      <c r="F634" s="1">
        <v>499800</v>
      </c>
      <c r="K634" s="1">
        <v>499800</v>
      </c>
    </row>
    <row r="635" spans="2:11">
      <c r="B635" t="s">
        <v>388</v>
      </c>
      <c r="C635">
        <v>2010</v>
      </c>
      <c r="D635" t="s">
        <v>1</v>
      </c>
      <c r="E635" t="s">
        <v>2</v>
      </c>
      <c r="F635" s="1">
        <v>526960</v>
      </c>
      <c r="K635" s="1">
        <v>526960</v>
      </c>
    </row>
    <row r="636" spans="2:11">
      <c r="B636" t="s">
        <v>389</v>
      </c>
      <c r="C636">
        <v>2010</v>
      </c>
      <c r="D636" t="s">
        <v>1</v>
      </c>
      <c r="E636" t="s">
        <v>2</v>
      </c>
      <c r="F636" s="1">
        <v>1144856</v>
      </c>
      <c r="K636" s="1">
        <v>1144856</v>
      </c>
    </row>
    <row r="637" spans="2:11">
      <c r="B637" t="s">
        <v>293</v>
      </c>
      <c r="C637">
        <v>2010</v>
      </c>
      <c r="D637" t="s">
        <v>1</v>
      </c>
      <c r="E637" t="s">
        <v>2</v>
      </c>
      <c r="F637" s="1">
        <v>892500</v>
      </c>
      <c r="K637" s="1">
        <v>892500</v>
      </c>
    </row>
    <row r="638" spans="2:11">
      <c r="B638" t="s">
        <v>23</v>
      </c>
      <c r="C638">
        <v>2010</v>
      </c>
      <c r="D638" t="s">
        <v>1</v>
      </c>
      <c r="E638" t="s">
        <v>2</v>
      </c>
      <c r="F638" s="1">
        <v>1747441</v>
      </c>
      <c r="K638" s="1">
        <v>1747441</v>
      </c>
    </row>
    <row r="639" spans="2:11">
      <c r="B639" t="s">
        <v>390</v>
      </c>
      <c r="C639">
        <v>2010</v>
      </c>
      <c r="D639" t="s">
        <v>1</v>
      </c>
      <c r="E639" t="s">
        <v>2</v>
      </c>
      <c r="F639" s="1">
        <v>1784793</v>
      </c>
      <c r="K639" s="1">
        <v>1784793</v>
      </c>
    </row>
    <row r="640" spans="2:11">
      <c r="B640" t="s">
        <v>391</v>
      </c>
      <c r="C640">
        <v>2010</v>
      </c>
      <c r="D640" t="s">
        <v>1</v>
      </c>
      <c r="E640" t="s">
        <v>2</v>
      </c>
      <c r="F640" s="1">
        <v>30250</v>
      </c>
      <c r="K640" s="1">
        <v>30250</v>
      </c>
    </row>
    <row r="641" spans="2:11">
      <c r="B641" t="s">
        <v>392</v>
      </c>
      <c r="C641">
        <v>2010</v>
      </c>
      <c r="D641" t="s">
        <v>1</v>
      </c>
      <c r="E641" t="s">
        <v>2</v>
      </c>
      <c r="F641" s="1">
        <v>19490</v>
      </c>
      <c r="K641" s="1">
        <v>19490</v>
      </c>
    </row>
    <row r="642" spans="2:11">
      <c r="B642" t="s">
        <v>123</v>
      </c>
      <c r="C642">
        <v>2010</v>
      </c>
      <c r="D642" t="s">
        <v>1</v>
      </c>
      <c r="E642" t="s">
        <v>2</v>
      </c>
      <c r="F642" s="1">
        <v>1000000</v>
      </c>
      <c r="K642" s="1">
        <v>1000000</v>
      </c>
    </row>
    <row r="643" spans="2:11">
      <c r="B643" t="s">
        <v>44</v>
      </c>
      <c r="C643">
        <v>2010</v>
      </c>
      <c r="D643" t="s">
        <v>1</v>
      </c>
      <c r="E643" t="s">
        <v>2</v>
      </c>
      <c r="F643" s="1">
        <v>198704</v>
      </c>
      <c r="K643" s="1">
        <v>198704</v>
      </c>
    </row>
    <row r="644" spans="2:11">
      <c r="B644" t="s">
        <v>393</v>
      </c>
      <c r="C644">
        <v>2010</v>
      </c>
      <c r="D644" t="s">
        <v>1</v>
      </c>
      <c r="E644" t="s">
        <v>2</v>
      </c>
      <c r="F644" s="1">
        <v>650000</v>
      </c>
      <c r="K644" s="1">
        <v>650000</v>
      </c>
    </row>
    <row r="645" spans="2:11">
      <c r="B645" t="s">
        <v>99</v>
      </c>
      <c r="C645">
        <v>2010</v>
      </c>
      <c r="D645" t="s">
        <v>1</v>
      </c>
      <c r="E645" t="s">
        <v>2</v>
      </c>
      <c r="F645" s="1">
        <v>400000</v>
      </c>
      <c r="K645" s="1">
        <v>400000</v>
      </c>
    </row>
    <row r="646" spans="2:11">
      <c r="B646" t="s">
        <v>370</v>
      </c>
      <c r="C646">
        <v>2010</v>
      </c>
      <c r="D646" t="s">
        <v>1</v>
      </c>
      <c r="E646" t="s">
        <v>2</v>
      </c>
      <c r="F646" s="1">
        <v>500000</v>
      </c>
      <c r="K646" s="1">
        <v>500000</v>
      </c>
    </row>
    <row r="647" spans="2:11">
      <c r="B647" t="s">
        <v>394</v>
      </c>
      <c r="C647">
        <v>2010</v>
      </c>
      <c r="D647" t="s">
        <v>1</v>
      </c>
      <c r="E647" t="s">
        <v>2</v>
      </c>
      <c r="F647" s="1">
        <v>1980892</v>
      </c>
      <c r="K647" s="1">
        <v>1980892</v>
      </c>
    </row>
    <row r="648" spans="2:11">
      <c r="B648" t="s">
        <v>156</v>
      </c>
      <c r="C648">
        <v>2010</v>
      </c>
      <c r="D648" t="s">
        <v>1</v>
      </c>
      <c r="E648" t="s">
        <v>2</v>
      </c>
      <c r="F648" s="1">
        <v>395836</v>
      </c>
      <c r="K648" s="1">
        <v>395836</v>
      </c>
    </row>
    <row r="649" spans="2:11">
      <c r="B649" t="s">
        <v>395</v>
      </c>
      <c r="C649">
        <v>2010</v>
      </c>
      <c r="D649" t="s">
        <v>1</v>
      </c>
      <c r="E649" t="s">
        <v>2</v>
      </c>
      <c r="F649" s="1">
        <v>1500000</v>
      </c>
      <c r="K649" s="1">
        <v>1500000</v>
      </c>
    </row>
    <row r="650" spans="2:11">
      <c r="B650" t="s">
        <v>122</v>
      </c>
      <c r="C650">
        <v>2010</v>
      </c>
      <c r="D650" t="s">
        <v>1</v>
      </c>
      <c r="E650" t="s">
        <v>2</v>
      </c>
      <c r="F650" s="1">
        <v>140000</v>
      </c>
      <c r="K650" s="1">
        <v>140000</v>
      </c>
    </row>
    <row r="651" spans="2:11">
      <c r="B651" t="s">
        <v>274</v>
      </c>
      <c r="C651">
        <v>2010</v>
      </c>
      <c r="D651" t="s">
        <v>1</v>
      </c>
      <c r="E651" t="s">
        <v>2</v>
      </c>
      <c r="F651" s="1">
        <v>2500000</v>
      </c>
      <c r="K651" s="1">
        <v>2500000</v>
      </c>
    </row>
    <row r="652" spans="2:11">
      <c r="B652" t="s">
        <v>396</v>
      </c>
      <c r="C652">
        <v>2010</v>
      </c>
      <c r="D652" t="s">
        <v>1</v>
      </c>
      <c r="E652" t="s">
        <v>2</v>
      </c>
      <c r="F652" s="1">
        <v>15213</v>
      </c>
      <c r="K652" s="1">
        <v>15213</v>
      </c>
    </row>
    <row r="653" spans="2:11">
      <c r="B653" t="s">
        <v>397</v>
      </c>
      <c r="C653">
        <v>2010</v>
      </c>
      <c r="D653" t="s">
        <v>1</v>
      </c>
      <c r="E653" t="s">
        <v>2</v>
      </c>
      <c r="F653" s="1">
        <v>1365913</v>
      </c>
      <c r="K653" s="1">
        <v>1365913</v>
      </c>
    </row>
    <row r="654" spans="2:11">
      <c r="B654" t="s">
        <v>85</v>
      </c>
      <c r="C654">
        <v>2010</v>
      </c>
      <c r="D654" t="s">
        <v>1</v>
      </c>
      <c r="E654" t="s">
        <v>2</v>
      </c>
      <c r="F654" s="1">
        <v>50000</v>
      </c>
      <c r="K654" s="1">
        <v>50000</v>
      </c>
    </row>
    <row r="655" spans="2:11">
      <c r="B655" t="s">
        <v>398</v>
      </c>
      <c r="C655">
        <v>2010</v>
      </c>
      <c r="D655" t="s">
        <v>1</v>
      </c>
      <c r="E655" t="s">
        <v>2</v>
      </c>
      <c r="F655" s="1">
        <v>160950</v>
      </c>
      <c r="K655" s="1">
        <v>160950</v>
      </c>
    </row>
    <row r="656" spans="2:11">
      <c r="B656" t="s">
        <v>324</v>
      </c>
      <c r="C656">
        <v>2010</v>
      </c>
      <c r="D656" t="s">
        <v>1</v>
      </c>
      <c r="E656" t="s">
        <v>2</v>
      </c>
      <c r="F656" s="1">
        <v>500000</v>
      </c>
      <c r="K656" s="1">
        <v>500000</v>
      </c>
    </row>
    <row r="657" spans="2:11">
      <c r="B657" t="s">
        <v>399</v>
      </c>
      <c r="C657">
        <v>2010</v>
      </c>
      <c r="D657" t="s">
        <v>1</v>
      </c>
      <c r="E657" t="s">
        <v>2</v>
      </c>
      <c r="F657" s="1">
        <v>499997</v>
      </c>
      <c r="K657" s="1">
        <v>499997</v>
      </c>
    </row>
    <row r="658" spans="2:11">
      <c r="B658" t="s">
        <v>400</v>
      </c>
      <c r="C658">
        <v>2010</v>
      </c>
      <c r="D658" t="s">
        <v>1</v>
      </c>
      <c r="E658" t="s">
        <v>2</v>
      </c>
      <c r="F658" s="1">
        <v>900000</v>
      </c>
      <c r="K658" s="1">
        <v>900000</v>
      </c>
    </row>
    <row r="659" spans="2:11">
      <c r="B659" t="s">
        <v>401</v>
      </c>
      <c r="C659">
        <v>2010</v>
      </c>
      <c r="D659" t="s">
        <v>1</v>
      </c>
      <c r="E659" t="s">
        <v>2</v>
      </c>
      <c r="F659" s="1">
        <v>250000</v>
      </c>
      <c r="K659" s="1">
        <v>250000</v>
      </c>
    </row>
    <row r="660" spans="2:11">
      <c r="B660" t="s">
        <v>220</v>
      </c>
      <c r="C660">
        <v>2010</v>
      </c>
      <c r="D660" t="s">
        <v>1</v>
      </c>
      <c r="E660" t="s">
        <v>2</v>
      </c>
      <c r="F660" s="1">
        <v>500000</v>
      </c>
      <c r="K660" s="1">
        <v>500000</v>
      </c>
    </row>
    <row r="661" spans="2:11">
      <c r="B661" t="s">
        <v>402</v>
      </c>
      <c r="C661">
        <v>2010</v>
      </c>
      <c r="D661" t="s">
        <v>1</v>
      </c>
      <c r="E661" t="s">
        <v>2</v>
      </c>
      <c r="F661" s="1">
        <v>1508882</v>
      </c>
      <c r="K661" s="1">
        <v>1508882</v>
      </c>
    </row>
    <row r="662" spans="2:11">
      <c r="B662" t="s">
        <v>403</v>
      </c>
      <c r="C662">
        <v>2010</v>
      </c>
      <c r="D662" t="s">
        <v>1</v>
      </c>
      <c r="E662" t="s">
        <v>2</v>
      </c>
      <c r="F662" s="1">
        <v>200000</v>
      </c>
      <c r="K662" s="1">
        <v>200000</v>
      </c>
    </row>
    <row r="663" spans="2:11">
      <c r="B663" t="s">
        <v>404</v>
      </c>
      <c r="C663">
        <v>2010</v>
      </c>
      <c r="D663" t="s">
        <v>1</v>
      </c>
      <c r="E663" t="s">
        <v>2</v>
      </c>
      <c r="F663" s="1">
        <v>19000</v>
      </c>
      <c r="K663" s="1">
        <v>19000</v>
      </c>
    </row>
    <row r="664" spans="2:11">
      <c r="B664" t="s">
        <v>69</v>
      </c>
      <c r="C664">
        <v>2010</v>
      </c>
      <c r="D664" t="s">
        <v>1</v>
      </c>
      <c r="E664" t="s">
        <v>2</v>
      </c>
      <c r="F664" s="1">
        <v>250000</v>
      </c>
      <c r="K664" s="1">
        <v>250000</v>
      </c>
    </row>
    <row r="665" spans="2:11">
      <c r="B665" t="s">
        <v>172</v>
      </c>
      <c r="C665">
        <v>2010</v>
      </c>
      <c r="D665" t="s">
        <v>1</v>
      </c>
      <c r="E665" t="s">
        <v>2</v>
      </c>
      <c r="F665" s="1">
        <v>125962</v>
      </c>
      <c r="K665" s="1">
        <v>125962</v>
      </c>
    </row>
    <row r="666" spans="2:11">
      <c r="B666" t="s">
        <v>69</v>
      </c>
      <c r="C666">
        <v>2010</v>
      </c>
      <c r="D666" t="s">
        <v>1</v>
      </c>
      <c r="E666" t="s">
        <v>2</v>
      </c>
      <c r="F666" s="1">
        <v>150000</v>
      </c>
      <c r="K666" s="1">
        <v>150000</v>
      </c>
    </row>
    <row r="667" spans="2:11">
      <c r="B667" t="s">
        <v>405</v>
      </c>
      <c r="C667">
        <v>2010</v>
      </c>
      <c r="D667" t="s">
        <v>1</v>
      </c>
      <c r="E667" t="s">
        <v>2</v>
      </c>
      <c r="F667" s="1">
        <v>499989</v>
      </c>
      <c r="K667" s="1">
        <v>499989</v>
      </c>
    </row>
    <row r="668" spans="2:11">
      <c r="B668" t="s">
        <v>406</v>
      </c>
      <c r="C668">
        <v>2010</v>
      </c>
      <c r="D668" t="s">
        <v>1</v>
      </c>
      <c r="E668" t="s">
        <v>2</v>
      </c>
      <c r="F668" s="1">
        <v>2173253</v>
      </c>
      <c r="K668" s="1">
        <v>2173253</v>
      </c>
    </row>
    <row r="669" spans="2:11">
      <c r="B669" t="s">
        <v>407</v>
      </c>
      <c r="C669">
        <v>2010</v>
      </c>
      <c r="D669" t="s">
        <v>1</v>
      </c>
      <c r="E669" t="s">
        <v>2</v>
      </c>
      <c r="F669" s="1">
        <v>204988</v>
      </c>
      <c r="K669" s="1">
        <v>204988</v>
      </c>
    </row>
    <row r="670" spans="2:11">
      <c r="B670" t="s">
        <v>113</v>
      </c>
      <c r="C670">
        <v>2010</v>
      </c>
      <c r="D670" t="s">
        <v>1</v>
      </c>
      <c r="E670" t="s">
        <v>2</v>
      </c>
      <c r="F670" s="1">
        <v>1229467</v>
      </c>
      <c r="K670" s="1">
        <v>1229467</v>
      </c>
    </row>
    <row r="671" spans="2:11">
      <c r="B671" t="s">
        <v>269</v>
      </c>
      <c r="C671">
        <v>2010</v>
      </c>
      <c r="D671" t="s">
        <v>1</v>
      </c>
      <c r="E671" t="s">
        <v>2</v>
      </c>
      <c r="F671" s="1">
        <v>499783</v>
      </c>
      <c r="K671" s="1">
        <v>499783</v>
      </c>
    </row>
    <row r="672" spans="2:11">
      <c r="B672" t="s">
        <v>408</v>
      </c>
      <c r="C672">
        <v>2010</v>
      </c>
      <c r="D672" t="s">
        <v>1</v>
      </c>
      <c r="E672" t="s">
        <v>2</v>
      </c>
      <c r="F672" s="1">
        <v>500000</v>
      </c>
      <c r="K672" s="1">
        <v>500000</v>
      </c>
    </row>
    <row r="673" spans="2:11">
      <c r="B673" t="s">
        <v>409</v>
      </c>
      <c r="C673">
        <v>2010</v>
      </c>
      <c r="D673" t="s">
        <v>1</v>
      </c>
      <c r="E673" t="s">
        <v>2</v>
      </c>
      <c r="F673" s="1">
        <v>799221</v>
      </c>
      <c r="K673" s="1">
        <v>799221</v>
      </c>
    </row>
    <row r="674" spans="2:11">
      <c r="B674" t="s">
        <v>101</v>
      </c>
      <c r="C674">
        <v>2010</v>
      </c>
      <c r="D674" t="s">
        <v>1</v>
      </c>
      <c r="E674" t="s">
        <v>2</v>
      </c>
      <c r="F674" s="1">
        <v>3200004</v>
      </c>
      <c r="K674" s="1">
        <v>3200004</v>
      </c>
    </row>
    <row r="675" spans="2:11">
      <c r="B675" t="s">
        <v>80</v>
      </c>
      <c r="C675">
        <v>2010</v>
      </c>
      <c r="D675" t="s">
        <v>1</v>
      </c>
      <c r="E675" t="s">
        <v>2</v>
      </c>
      <c r="F675" s="1">
        <v>809467</v>
      </c>
      <c r="K675" s="1">
        <v>809467</v>
      </c>
    </row>
    <row r="676" spans="2:11">
      <c r="B676" t="s">
        <v>172</v>
      </c>
      <c r="C676">
        <v>2010</v>
      </c>
      <c r="D676" t="s">
        <v>1</v>
      </c>
      <c r="E676" t="s">
        <v>2</v>
      </c>
      <c r="F676" s="1">
        <v>47902</v>
      </c>
      <c r="K676" s="1">
        <v>47902</v>
      </c>
    </row>
    <row r="677" spans="2:11">
      <c r="B677" t="s">
        <v>410</v>
      </c>
      <c r="C677">
        <v>2010</v>
      </c>
      <c r="D677" t="s">
        <v>1</v>
      </c>
      <c r="E677" t="s">
        <v>2</v>
      </c>
      <c r="F677" s="1">
        <v>500000</v>
      </c>
      <c r="K677" s="1">
        <v>500000</v>
      </c>
    </row>
    <row r="678" spans="2:11">
      <c r="B678" t="s">
        <v>329</v>
      </c>
      <c r="C678">
        <v>2010</v>
      </c>
      <c r="D678" t="s">
        <v>1</v>
      </c>
      <c r="E678" t="s">
        <v>2</v>
      </c>
      <c r="F678" s="1">
        <v>1464667</v>
      </c>
      <c r="K678" s="1">
        <v>1464667</v>
      </c>
    </row>
    <row r="679" spans="2:11">
      <c r="B679" t="s">
        <v>40</v>
      </c>
      <c r="C679">
        <v>2010</v>
      </c>
      <c r="D679" t="s">
        <v>1</v>
      </c>
      <c r="E679" t="s">
        <v>2</v>
      </c>
      <c r="F679" s="1">
        <v>500000</v>
      </c>
      <c r="K679" s="1">
        <v>500000</v>
      </c>
    </row>
    <row r="680" spans="2:11">
      <c r="B680" t="s">
        <v>95</v>
      </c>
      <c r="C680">
        <v>2010</v>
      </c>
      <c r="D680" t="s">
        <v>1</v>
      </c>
      <c r="E680" t="s">
        <v>2</v>
      </c>
      <c r="F680" s="1">
        <v>501485</v>
      </c>
      <c r="K680" s="1">
        <v>501485</v>
      </c>
    </row>
    <row r="681" spans="2:11">
      <c r="B681" t="s">
        <v>411</v>
      </c>
      <c r="C681">
        <v>2010</v>
      </c>
      <c r="D681" t="s">
        <v>1</v>
      </c>
      <c r="E681" t="s">
        <v>2</v>
      </c>
      <c r="F681" s="1">
        <v>200000</v>
      </c>
      <c r="K681" s="1">
        <v>200000</v>
      </c>
    </row>
    <row r="682" spans="2:11">
      <c r="B682" t="s">
        <v>412</v>
      </c>
      <c r="C682">
        <v>2010</v>
      </c>
      <c r="D682" t="s">
        <v>1</v>
      </c>
      <c r="E682" t="s">
        <v>2</v>
      </c>
      <c r="F682" s="1">
        <v>370938</v>
      </c>
      <c r="K682" s="1">
        <v>370938</v>
      </c>
    </row>
    <row r="683" spans="2:11">
      <c r="B683" t="s">
        <v>413</v>
      </c>
      <c r="C683">
        <v>2010</v>
      </c>
      <c r="D683" t="s">
        <v>1</v>
      </c>
      <c r="E683" t="s">
        <v>2</v>
      </c>
      <c r="F683" s="1">
        <v>497752</v>
      </c>
      <c r="K683" s="1">
        <v>497752</v>
      </c>
    </row>
    <row r="684" spans="2:11">
      <c r="B684" t="s">
        <v>318</v>
      </c>
      <c r="C684">
        <v>2010</v>
      </c>
      <c r="D684" t="s">
        <v>1</v>
      </c>
      <c r="E684" t="s">
        <v>2</v>
      </c>
      <c r="F684" s="1">
        <v>497684</v>
      </c>
      <c r="K684" s="1">
        <v>497684</v>
      </c>
    </row>
    <row r="685" spans="2:11">
      <c r="B685" t="s">
        <v>93</v>
      </c>
      <c r="C685">
        <v>2010</v>
      </c>
      <c r="D685" t="s">
        <v>1</v>
      </c>
      <c r="E685" t="s">
        <v>2</v>
      </c>
      <c r="F685" s="1">
        <v>100000</v>
      </c>
      <c r="K685" s="1">
        <v>100000</v>
      </c>
    </row>
    <row r="686" spans="2:11">
      <c r="B686" t="s">
        <v>414</v>
      </c>
      <c r="C686">
        <v>2010</v>
      </c>
      <c r="D686" t="s">
        <v>1</v>
      </c>
      <c r="E686" t="s">
        <v>2</v>
      </c>
      <c r="F686" s="1">
        <v>950000</v>
      </c>
      <c r="K686" s="1">
        <v>950000</v>
      </c>
    </row>
    <row r="687" spans="2:11">
      <c r="B687" t="s">
        <v>3</v>
      </c>
      <c r="C687">
        <v>2010</v>
      </c>
      <c r="D687" t="s">
        <v>1</v>
      </c>
      <c r="E687" t="s">
        <v>2</v>
      </c>
      <c r="F687" s="1">
        <v>244924</v>
      </c>
      <c r="K687" s="1">
        <v>244924</v>
      </c>
    </row>
    <row r="688" spans="2:11">
      <c r="B688" t="s">
        <v>299</v>
      </c>
      <c r="C688">
        <v>2010</v>
      </c>
      <c r="D688" t="s">
        <v>1</v>
      </c>
      <c r="E688" t="s">
        <v>2</v>
      </c>
      <c r="F688" s="1">
        <v>1750000</v>
      </c>
      <c r="K688" s="1">
        <v>1750000</v>
      </c>
    </row>
    <row r="689" spans="2:11">
      <c r="B689" t="s">
        <v>9</v>
      </c>
      <c r="C689">
        <v>2010</v>
      </c>
      <c r="D689" t="s">
        <v>1</v>
      </c>
      <c r="E689" t="s">
        <v>2</v>
      </c>
      <c r="F689" s="1">
        <v>75000</v>
      </c>
      <c r="K689" s="1">
        <v>75000</v>
      </c>
    </row>
    <row r="690" spans="2:11">
      <c r="B690" t="s">
        <v>415</v>
      </c>
      <c r="C690">
        <v>2010</v>
      </c>
      <c r="D690" t="s">
        <v>1</v>
      </c>
      <c r="E690" t="s">
        <v>2</v>
      </c>
      <c r="F690" s="1">
        <v>25000</v>
      </c>
      <c r="K690" s="1">
        <v>25000</v>
      </c>
    </row>
    <row r="691" spans="2:11">
      <c r="B691" t="s">
        <v>416</v>
      </c>
      <c r="C691">
        <v>2010</v>
      </c>
      <c r="D691" t="s">
        <v>1</v>
      </c>
      <c r="E691" t="s">
        <v>2</v>
      </c>
      <c r="F691" s="1">
        <v>700250</v>
      </c>
      <c r="K691" s="1">
        <v>700250</v>
      </c>
    </row>
    <row r="692" spans="2:11">
      <c r="B692" t="s">
        <v>271</v>
      </c>
      <c r="C692">
        <v>2010</v>
      </c>
      <c r="D692" t="s">
        <v>1</v>
      </c>
      <c r="E692" t="s">
        <v>2</v>
      </c>
      <c r="F692" s="1">
        <v>556006</v>
      </c>
      <c r="K692" s="1">
        <v>556006</v>
      </c>
    </row>
    <row r="693" spans="2:11">
      <c r="B693" t="s">
        <v>186</v>
      </c>
      <c r="C693">
        <v>2010</v>
      </c>
      <c r="D693" t="s">
        <v>1</v>
      </c>
      <c r="E693" t="s">
        <v>2</v>
      </c>
      <c r="F693" s="1">
        <v>1000000</v>
      </c>
      <c r="K693" s="1">
        <v>1000000</v>
      </c>
    </row>
    <row r="694" spans="2:11">
      <c r="B694" t="s">
        <v>115</v>
      </c>
      <c r="C694">
        <v>2010</v>
      </c>
      <c r="D694" t="s">
        <v>1</v>
      </c>
      <c r="E694" t="s">
        <v>2</v>
      </c>
      <c r="F694" s="1">
        <v>491310</v>
      </c>
      <c r="K694" s="1">
        <v>491310</v>
      </c>
    </row>
    <row r="695" spans="2:11">
      <c r="B695" t="s">
        <v>379</v>
      </c>
      <c r="C695">
        <v>2010</v>
      </c>
      <c r="D695" t="s">
        <v>1</v>
      </c>
      <c r="E695" t="s">
        <v>2</v>
      </c>
      <c r="F695" s="1">
        <v>30000</v>
      </c>
      <c r="K695" s="1">
        <v>30000</v>
      </c>
    </row>
    <row r="696" spans="2:11">
      <c r="B696" t="s">
        <v>371</v>
      </c>
      <c r="C696">
        <v>2010</v>
      </c>
      <c r="D696" t="s">
        <v>1</v>
      </c>
      <c r="E696" t="s">
        <v>2</v>
      </c>
      <c r="F696" s="1">
        <v>100000</v>
      </c>
      <c r="K696" s="1">
        <v>100000</v>
      </c>
    </row>
    <row r="697" spans="2:11">
      <c r="B697" t="s">
        <v>417</v>
      </c>
      <c r="C697">
        <v>2010</v>
      </c>
      <c r="D697" t="s">
        <v>1</v>
      </c>
      <c r="E697" t="s">
        <v>2</v>
      </c>
      <c r="F697" s="1">
        <v>27945</v>
      </c>
      <c r="K697" s="1">
        <v>27945</v>
      </c>
    </row>
    <row r="698" spans="2:11">
      <c r="B698" t="s">
        <v>55</v>
      </c>
      <c r="C698">
        <v>2010</v>
      </c>
      <c r="D698" t="s">
        <v>1</v>
      </c>
      <c r="E698" t="s">
        <v>2</v>
      </c>
      <c r="F698" s="1">
        <v>168755</v>
      </c>
      <c r="K698" s="1">
        <v>168755</v>
      </c>
    </row>
    <row r="699" spans="2:11">
      <c r="B699" t="s">
        <v>105</v>
      </c>
      <c r="C699">
        <v>2010</v>
      </c>
      <c r="D699" t="s">
        <v>1</v>
      </c>
      <c r="E699" t="s">
        <v>2</v>
      </c>
      <c r="F699" s="1">
        <v>500000</v>
      </c>
      <c r="K699" s="1">
        <v>500000</v>
      </c>
    </row>
    <row r="700" spans="2:11">
      <c r="B700" t="s">
        <v>28</v>
      </c>
      <c r="C700">
        <v>2010</v>
      </c>
      <c r="D700" t="s">
        <v>1</v>
      </c>
      <c r="E700" t="s">
        <v>2</v>
      </c>
      <c r="F700" s="1">
        <v>1579999</v>
      </c>
      <c r="K700" s="1">
        <v>1579999</v>
      </c>
    </row>
    <row r="701" spans="2:11">
      <c r="B701" t="s">
        <v>265</v>
      </c>
      <c r="C701">
        <v>2010</v>
      </c>
      <c r="D701" t="s">
        <v>1</v>
      </c>
      <c r="E701" t="s">
        <v>2</v>
      </c>
      <c r="F701" s="1">
        <v>600000</v>
      </c>
      <c r="K701" s="1">
        <v>600000</v>
      </c>
    </row>
    <row r="702" spans="2:11">
      <c r="B702" t="s">
        <v>104</v>
      </c>
      <c r="C702">
        <v>2010</v>
      </c>
      <c r="D702" t="s">
        <v>1</v>
      </c>
      <c r="E702" t="s">
        <v>2</v>
      </c>
      <c r="F702" s="1">
        <v>3243431</v>
      </c>
      <c r="K702" s="1">
        <v>3243431</v>
      </c>
    </row>
    <row r="703" spans="2:11">
      <c r="B703" t="s">
        <v>418</v>
      </c>
      <c r="C703">
        <v>2010</v>
      </c>
      <c r="D703" t="s">
        <v>1</v>
      </c>
      <c r="E703" t="s">
        <v>2</v>
      </c>
      <c r="F703" s="1">
        <v>1541091</v>
      </c>
      <c r="K703" s="1">
        <v>1541091</v>
      </c>
    </row>
    <row r="704" spans="2:11">
      <c r="B704" t="s">
        <v>419</v>
      </c>
      <c r="C704">
        <v>2010</v>
      </c>
      <c r="D704" t="s">
        <v>1</v>
      </c>
      <c r="E704" t="s">
        <v>2</v>
      </c>
      <c r="F704" s="1">
        <v>8300000</v>
      </c>
      <c r="K704" s="1">
        <v>8300000</v>
      </c>
    </row>
    <row r="705" spans="2:11">
      <c r="B705" t="s">
        <v>83</v>
      </c>
      <c r="C705">
        <v>2010</v>
      </c>
      <c r="D705" t="s">
        <v>1</v>
      </c>
      <c r="E705" t="s">
        <v>2</v>
      </c>
      <c r="F705" s="1">
        <v>12500000</v>
      </c>
      <c r="K705" s="1">
        <v>12500000</v>
      </c>
    </row>
    <row r="706" spans="2:11">
      <c r="B706" t="s">
        <v>19</v>
      </c>
      <c r="C706">
        <v>2010</v>
      </c>
      <c r="D706" t="s">
        <v>1</v>
      </c>
      <c r="E706" t="s">
        <v>2</v>
      </c>
      <c r="F706" s="1">
        <v>3500000</v>
      </c>
      <c r="K706" s="1">
        <v>3500000</v>
      </c>
    </row>
    <row r="707" spans="2:11">
      <c r="B707" t="s">
        <v>420</v>
      </c>
      <c r="C707">
        <v>2010</v>
      </c>
      <c r="D707" t="s">
        <v>1</v>
      </c>
      <c r="E707" t="s">
        <v>2</v>
      </c>
      <c r="F707" s="1">
        <v>7500</v>
      </c>
      <c r="K707" s="1">
        <v>7500</v>
      </c>
    </row>
    <row r="708" spans="2:11">
      <c r="B708" t="s">
        <v>421</v>
      </c>
      <c r="C708">
        <v>2010</v>
      </c>
      <c r="D708" t="s">
        <v>1</v>
      </c>
      <c r="E708" t="s">
        <v>2</v>
      </c>
      <c r="F708" s="1">
        <v>1293000</v>
      </c>
      <c r="K708" s="1">
        <v>1293000</v>
      </c>
    </row>
    <row r="709" spans="2:11">
      <c r="B709" t="s">
        <v>16</v>
      </c>
      <c r="C709">
        <v>2010</v>
      </c>
      <c r="D709" t="s">
        <v>1</v>
      </c>
      <c r="E709" t="s">
        <v>2</v>
      </c>
      <c r="F709" s="1">
        <v>500000</v>
      </c>
      <c r="K709" s="1">
        <v>500000</v>
      </c>
    </row>
    <row r="710" spans="2:11">
      <c r="B710" t="s">
        <v>422</v>
      </c>
      <c r="C710">
        <v>2010</v>
      </c>
      <c r="D710" t="s">
        <v>1</v>
      </c>
      <c r="E710" t="s">
        <v>2</v>
      </c>
      <c r="F710" s="1">
        <v>2628713</v>
      </c>
      <c r="K710" s="1">
        <v>2628713</v>
      </c>
    </row>
    <row r="711" spans="2:11">
      <c r="B711" t="s">
        <v>181</v>
      </c>
      <c r="C711">
        <v>2010</v>
      </c>
      <c r="D711" t="s">
        <v>1</v>
      </c>
      <c r="E711" t="s">
        <v>2</v>
      </c>
      <c r="F711" s="1">
        <v>2641217</v>
      </c>
      <c r="K711" s="1">
        <v>2641217</v>
      </c>
    </row>
    <row r="712" spans="2:11">
      <c r="B712" t="s">
        <v>133</v>
      </c>
      <c r="C712">
        <v>2010</v>
      </c>
      <c r="D712" t="s">
        <v>1</v>
      </c>
      <c r="E712" t="s">
        <v>2</v>
      </c>
      <c r="F712" s="1">
        <v>1309409</v>
      </c>
      <c r="K712" s="1">
        <v>1309409</v>
      </c>
    </row>
    <row r="713" spans="2:11">
      <c r="B713" t="s">
        <v>168</v>
      </c>
      <c r="C713">
        <v>2010</v>
      </c>
      <c r="D713" t="s">
        <v>1</v>
      </c>
      <c r="E713" t="s">
        <v>2</v>
      </c>
      <c r="F713" s="1">
        <v>150000</v>
      </c>
      <c r="K713" s="1">
        <v>150000</v>
      </c>
    </row>
    <row r="714" spans="2:11">
      <c r="B714" t="s">
        <v>298</v>
      </c>
      <c r="C714">
        <v>2010</v>
      </c>
      <c r="D714" t="s">
        <v>1</v>
      </c>
      <c r="E714" t="s">
        <v>2</v>
      </c>
      <c r="F714" s="1">
        <v>337000</v>
      </c>
      <c r="K714" s="1">
        <v>337000</v>
      </c>
    </row>
    <row r="715" spans="2:11">
      <c r="B715" t="s">
        <v>423</v>
      </c>
      <c r="C715">
        <v>2010</v>
      </c>
      <c r="D715" t="s">
        <v>1</v>
      </c>
      <c r="E715" t="s">
        <v>2</v>
      </c>
      <c r="F715" s="1">
        <v>300013</v>
      </c>
      <c r="K715" s="1">
        <v>300013</v>
      </c>
    </row>
    <row r="716" spans="2:11">
      <c r="B716" t="s">
        <v>424</v>
      </c>
      <c r="C716">
        <v>2010</v>
      </c>
      <c r="D716" t="s">
        <v>1</v>
      </c>
      <c r="E716" t="s">
        <v>2</v>
      </c>
      <c r="F716" s="1">
        <v>1453832</v>
      </c>
      <c r="K716" s="1">
        <v>1453832</v>
      </c>
    </row>
    <row r="717" spans="2:11">
      <c r="B717" t="s">
        <v>249</v>
      </c>
      <c r="C717">
        <v>2010</v>
      </c>
      <c r="D717" t="s">
        <v>1</v>
      </c>
      <c r="E717" t="s">
        <v>2</v>
      </c>
      <c r="F717" s="1">
        <v>4000000</v>
      </c>
      <c r="K717" s="1">
        <v>4000000</v>
      </c>
    </row>
    <row r="718" spans="2:11">
      <c r="B718" t="s">
        <v>86</v>
      </c>
      <c r="C718">
        <v>2010</v>
      </c>
      <c r="D718" t="s">
        <v>1</v>
      </c>
      <c r="E718" t="s">
        <v>2</v>
      </c>
      <c r="F718" s="1">
        <v>1000561</v>
      </c>
      <c r="K718" s="1">
        <v>1000561</v>
      </c>
    </row>
    <row r="719" spans="2:11">
      <c r="B719" t="s">
        <v>425</v>
      </c>
      <c r="C719">
        <v>2010</v>
      </c>
      <c r="D719" t="s">
        <v>1</v>
      </c>
      <c r="E719" t="s">
        <v>2</v>
      </c>
      <c r="F719" s="1">
        <v>10000</v>
      </c>
      <c r="K719" s="1">
        <v>10000</v>
      </c>
    </row>
    <row r="720" spans="2:11">
      <c r="B720" t="s">
        <v>426</v>
      </c>
      <c r="C720">
        <v>2010</v>
      </c>
      <c r="D720" t="s">
        <v>1</v>
      </c>
      <c r="E720" t="s">
        <v>427</v>
      </c>
      <c r="F720" s="1">
        <v>2033500</v>
      </c>
      <c r="K720" s="1">
        <v>2033500</v>
      </c>
    </row>
    <row r="721" spans="2:11">
      <c r="B721" t="s">
        <v>305</v>
      </c>
      <c r="C721">
        <v>2010</v>
      </c>
      <c r="D721" t="s">
        <v>1</v>
      </c>
      <c r="E721" t="s">
        <v>2</v>
      </c>
      <c r="F721" s="1">
        <v>1159989</v>
      </c>
      <c r="K721" s="1">
        <v>1159989</v>
      </c>
    </row>
    <row r="722" spans="2:11">
      <c r="B722" t="s">
        <v>342</v>
      </c>
      <c r="C722">
        <v>2010</v>
      </c>
      <c r="D722" t="s">
        <v>1</v>
      </c>
      <c r="E722" t="s">
        <v>2</v>
      </c>
      <c r="F722" s="1">
        <v>549489</v>
      </c>
      <c r="K722" s="1">
        <v>549489</v>
      </c>
    </row>
    <row r="723" spans="2:11">
      <c r="B723" t="s">
        <v>428</v>
      </c>
      <c r="C723">
        <v>2010</v>
      </c>
      <c r="D723" t="s">
        <v>1</v>
      </c>
      <c r="E723" t="s">
        <v>2</v>
      </c>
      <c r="F723" s="1">
        <v>355460</v>
      </c>
      <c r="K723" s="1">
        <v>355460</v>
      </c>
    </row>
    <row r="724" spans="2:11">
      <c r="B724" t="s">
        <v>240</v>
      </c>
      <c r="C724">
        <v>2010</v>
      </c>
      <c r="D724" t="s">
        <v>1</v>
      </c>
      <c r="E724" t="s">
        <v>2</v>
      </c>
      <c r="F724" s="1">
        <v>4021725</v>
      </c>
      <c r="K724" s="1">
        <v>4021725</v>
      </c>
    </row>
    <row r="725" spans="2:11">
      <c r="B725" t="s">
        <v>96</v>
      </c>
      <c r="C725">
        <v>2010</v>
      </c>
      <c r="D725" t="s">
        <v>1</v>
      </c>
      <c r="E725" t="s">
        <v>2</v>
      </c>
      <c r="F725" s="1">
        <v>275000</v>
      </c>
      <c r="K725" s="1">
        <v>275000</v>
      </c>
    </row>
    <row r="726" spans="2:11">
      <c r="B726" t="s">
        <v>62</v>
      </c>
      <c r="C726">
        <v>2010</v>
      </c>
      <c r="D726" t="s">
        <v>1</v>
      </c>
      <c r="E726" t="s">
        <v>2</v>
      </c>
      <c r="F726" s="1">
        <v>2719554</v>
      </c>
      <c r="K726" s="1">
        <v>2719554</v>
      </c>
    </row>
    <row r="727" spans="2:11">
      <c r="B727" t="s">
        <v>356</v>
      </c>
      <c r="C727">
        <v>2010</v>
      </c>
      <c r="D727" t="s">
        <v>1</v>
      </c>
      <c r="E727" t="s">
        <v>2</v>
      </c>
      <c r="F727" s="1">
        <v>500000</v>
      </c>
      <c r="K727" s="1">
        <v>500000</v>
      </c>
    </row>
    <row r="728" spans="2:11">
      <c r="B728" t="s">
        <v>90</v>
      </c>
      <c r="C728">
        <v>2010</v>
      </c>
      <c r="D728" t="s">
        <v>1</v>
      </c>
      <c r="E728" t="s">
        <v>2</v>
      </c>
      <c r="F728" s="1">
        <v>151431</v>
      </c>
      <c r="K728" s="1">
        <v>151431</v>
      </c>
    </row>
    <row r="729" spans="2:11">
      <c r="B729" t="s">
        <v>125</v>
      </c>
      <c r="C729">
        <v>2010</v>
      </c>
      <c r="D729" t="s">
        <v>1</v>
      </c>
      <c r="E729" t="s">
        <v>2</v>
      </c>
      <c r="F729" s="1">
        <v>214808</v>
      </c>
      <c r="K729" s="1">
        <v>214808</v>
      </c>
    </row>
    <row r="730" spans="2:11">
      <c r="B730" t="s">
        <v>172</v>
      </c>
      <c r="C730">
        <v>2010</v>
      </c>
      <c r="D730" t="s">
        <v>1</v>
      </c>
      <c r="E730" t="s">
        <v>2</v>
      </c>
      <c r="F730" s="1">
        <v>291070</v>
      </c>
      <c r="K730" s="1">
        <v>291070</v>
      </c>
    </row>
    <row r="731" spans="2:11">
      <c r="B731" t="s">
        <v>429</v>
      </c>
      <c r="C731">
        <v>2010</v>
      </c>
      <c r="D731" t="s">
        <v>1</v>
      </c>
      <c r="E731" t="s">
        <v>2</v>
      </c>
      <c r="F731" s="1">
        <v>200000</v>
      </c>
      <c r="K731" s="1">
        <v>200000</v>
      </c>
    </row>
    <row r="732" spans="2:11">
      <c r="B732" t="s">
        <v>337</v>
      </c>
      <c r="C732">
        <v>2010</v>
      </c>
      <c r="D732" t="s">
        <v>1</v>
      </c>
      <c r="E732" t="s">
        <v>2</v>
      </c>
      <c r="F732" s="1">
        <v>505533</v>
      </c>
      <c r="K732" s="1">
        <v>505533</v>
      </c>
    </row>
    <row r="733" spans="2:11">
      <c r="B733" t="s">
        <v>122</v>
      </c>
      <c r="C733">
        <v>2010</v>
      </c>
      <c r="D733" t="s">
        <v>1</v>
      </c>
      <c r="E733" t="s">
        <v>2</v>
      </c>
      <c r="F733" s="1">
        <v>354993</v>
      </c>
      <c r="K733" s="1">
        <v>354993</v>
      </c>
    </row>
    <row r="734" spans="2:11">
      <c r="B734" t="s">
        <v>53</v>
      </c>
      <c r="C734">
        <v>2010</v>
      </c>
      <c r="D734" t="s">
        <v>1</v>
      </c>
      <c r="E734" t="s">
        <v>2</v>
      </c>
      <c r="F734" s="1">
        <v>3200000</v>
      </c>
      <c r="K734" s="1">
        <v>3200000</v>
      </c>
    </row>
    <row r="735" spans="2:11">
      <c r="B735" t="s">
        <v>347</v>
      </c>
      <c r="C735">
        <v>2010</v>
      </c>
      <c r="D735" t="s">
        <v>1</v>
      </c>
      <c r="E735" t="s">
        <v>2</v>
      </c>
      <c r="F735" s="1">
        <v>151200</v>
      </c>
      <c r="K735" s="1">
        <v>151200</v>
      </c>
    </row>
    <row r="736" spans="2:11">
      <c r="B736" t="s">
        <v>271</v>
      </c>
      <c r="C736">
        <v>2010</v>
      </c>
      <c r="D736" t="s">
        <v>1</v>
      </c>
      <c r="E736" t="s">
        <v>2</v>
      </c>
      <c r="F736" s="1">
        <v>139438</v>
      </c>
      <c r="K736" s="1">
        <v>139438</v>
      </c>
    </row>
    <row r="737" spans="2:11">
      <c r="B737" t="s">
        <v>117</v>
      </c>
      <c r="C737">
        <v>2010</v>
      </c>
      <c r="D737" t="s">
        <v>1</v>
      </c>
      <c r="E737" t="s">
        <v>2</v>
      </c>
      <c r="F737" s="1">
        <v>350000</v>
      </c>
      <c r="K737" s="1">
        <v>350000</v>
      </c>
    </row>
    <row r="738" spans="2:11">
      <c r="B738" t="s">
        <v>23</v>
      </c>
      <c r="C738">
        <v>2010</v>
      </c>
      <c r="D738" t="s">
        <v>1</v>
      </c>
      <c r="E738" t="s">
        <v>2</v>
      </c>
      <c r="F738" s="1">
        <v>16100</v>
      </c>
      <c r="K738" s="1">
        <v>16100</v>
      </c>
    </row>
    <row r="739" spans="2:11">
      <c r="B739" t="s">
        <v>394</v>
      </c>
      <c r="C739">
        <v>2010</v>
      </c>
      <c r="D739" t="s">
        <v>1</v>
      </c>
      <c r="E739" t="s">
        <v>2</v>
      </c>
      <c r="F739" s="1">
        <v>733195</v>
      </c>
      <c r="K739" s="1">
        <v>733195</v>
      </c>
    </row>
    <row r="740" spans="2:11">
      <c r="B740" t="s">
        <v>240</v>
      </c>
      <c r="C740">
        <v>2010</v>
      </c>
      <c r="D740" t="s">
        <v>1</v>
      </c>
      <c r="E740" t="s">
        <v>2</v>
      </c>
      <c r="F740" s="1">
        <v>217200</v>
      </c>
      <c r="K740" s="1">
        <v>217200</v>
      </c>
    </row>
    <row r="741" spans="2:11">
      <c r="B741" t="s">
        <v>388</v>
      </c>
      <c r="C741">
        <v>2010</v>
      </c>
      <c r="D741" t="s">
        <v>1</v>
      </c>
      <c r="E741" t="s">
        <v>2</v>
      </c>
      <c r="F741" s="1">
        <v>768794</v>
      </c>
      <c r="K741" s="1">
        <v>768794</v>
      </c>
    </row>
    <row r="742" spans="2:11">
      <c r="B742" t="s">
        <v>379</v>
      </c>
      <c r="C742">
        <v>2010</v>
      </c>
      <c r="D742" t="s">
        <v>1</v>
      </c>
      <c r="E742" t="s">
        <v>2</v>
      </c>
      <c r="F742" s="1">
        <v>6000</v>
      </c>
      <c r="K742" s="1">
        <v>6000</v>
      </c>
    </row>
    <row r="743" spans="2:11">
      <c r="B743" t="s">
        <v>430</v>
      </c>
      <c r="C743">
        <v>2010</v>
      </c>
      <c r="D743" t="s">
        <v>1</v>
      </c>
      <c r="E743" t="s">
        <v>2</v>
      </c>
      <c r="F743" s="1">
        <v>10500</v>
      </c>
      <c r="K743" s="1">
        <v>10500</v>
      </c>
    </row>
    <row r="744" spans="2:11">
      <c r="B744" t="s">
        <v>431</v>
      </c>
      <c r="C744">
        <v>2010</v>
      </c>
      <c r="D744" t="s">
        <v>1</v>
      </c>
      <c r="E744" t="s">
        <v>2</v>
      </c>
      <c r="F744" s="1">
        <v>40282</v>
      </c>
      <c r="K744" s="1">
        <v>40282</v>
      </c>
    </row>
    <row r="745" spans="2:11">
      <c r="B745" t="s">
        <v>156</v>
      </c>
      <c r="C745">
        <v>2010</v>
      </c>
      <c r="D745" t="s">
        <v>1</v>
      </c>
      <c r="E745" t="s">
        <v>2</v>
      </c>
      <c r="F745" s="1">
        <v>2577857</v>
      </c>
      <c r="K745" s="1">
        <v>2577857</v>
      </c>
    </row>
    <row r="746" spans="2:11">
      <c r="B746" t="s">
        <v>74</v>
      </c>
      <c r="C746">
        <v>2010</v>
      </c>
      <c r="D746" t="s">
        <v>1</v>
      </c>
      <c r="E746" t="s">
        <v>2</v>
      </c>
      <c r="F746" s="1">
        <v>3476300</v>
      </c>
      <c r="K746" s="1">
        <v>3476300</v>
      </c>
    </row>
    <row r="747" spans="2:11">
      <c r="B747" t="s">
        <v>279</v>
      </c>
      <c r="C747">
        <v>2010</v>
      </c>
      <c r="D747" t="s">
        <v>1</v>
      </c>
      <c r="E747" t="s">
        <v>2</v>
      </c>
      <c r="F747" s="1">
        <v>42186</v>
      </c>
      <c r="K747" s="1">
        <v>42186</v>
      </c>
    </row>
    <row r="748" spans="2:11">
      <c r="B748" t="s">
        <v>29</v>
      </c>
      <c r="C748">
        <v>2010</v>
      </c>
      <c r="D748" t="s">
        <v>1</v>
      </c>
      <c r="E748" t="s">
        <v>2</v>
      </c>
      <c r="F748" s="1">
        <v>1195639</v>
      </c>
      <c r="K748" s="1">
        <v>1195639</v>
      </c>
    </row>
    <row r="749" spans="2:11">
      <c r="B749" t="s">
        <v>125</v>
      </c>
      <c r="C749">
        <v>2010</v>
      </c>
      <c r="D749" t="s">
        <v>1</v>
      </c>
      <c r="E749" t="s">
        <v>2</v>
      </c>
      <c r="F749" s="1">
        <v>150834</v>
      </c>
      <c r="K749" s="1">
        <v>150834</v>
      </c>
    </row>
    <row r="750" spans="2:11">
      <c r="B750" t="s">
        <v>432</v>
      </c>
      <c r="C750">
        <v>2010</v>
      </c>
      <c r="D750" t="s">
        <v>1</v>
      </c>
      <c r="E750" t="s">
        <v>2</v>
      </c>
      <c r="F750" s="1">
        <v>650000</v>
      </c>
      <c r="K750" s="1">
        <v>650000</v>
      </c>
    </row>
    <row r="751" spans="2:11">
      <c r="B751" t="s">
        <v>172</v>
      </c>
      <c r="C751">
        <v>2010</v>
      </c>
      <c r="D751" t="s">
        <v>1</v>
      </c>
      <c r="E751" t="s">
        <v>2</v>
      </c>
      <c r="F751" s="1">
        <v>100000</v>
      </c>
      <c r="K751" s="1">
        <v>100000</v>
      </c>
    </row>
    <row r="752" spans="2:11">
      <c r="B752" t="s">
        <v>151</v>
      </c>
      <c r="C752">
        <v>2010</v>
      </c>
      <c r="D752" t="s">
        <v>1</v>
      </c>
      <c r="E752" t="s">
        <v>2</v>
      </c>
      <c r="F752" s="1">
        <v>75000</v>
      </c>
      <c r="K752" s="1">
        <v>75000</v>
      </c>
    </row>
    <row r="753" spans="2:11">
      <c r="B753" t="s">
        <v>165</v>
      </c>
      <c r="C753">
        <v>2010</v>
      </c>
      <c r="D753" t="s">
        <v>1</v>
      </c>
      <c r="E753" t="s">
        <v>2</v>
      </c>
      <c r="F753" s="1">
        <v>3249835</v>
      </c>
      <c r="K753" s="1">
        <v>3249835</v>
      </c>
    </row>
    <row r="754" spans="2:11">
      <c r="B754" t="s">
        <v>433</v>
      </c>
      <c r="C754">
        <v>2010</v>
      </c>
      <c r="D754" t="s">
        <v>1</v>
      </c>
      <c r="E754" t="s">
        <v>2</v>
      </c>
      <c r="F754" s="1">
        <v>959373</v>
      </c>
      <c r="K754" s="1">
        <v>959373</v>
      </c>
    </row>
    <row r="755" spans="2:11">
      <c r="B755" t="s">
        <v>252</v>
      </c>
      <c r="C755">
        <v>2010</v>
      </c>
      <c r="D755" t="s">
        <v>1</v>
      </c>
      <c r="E755" t="s">
        <v>2</v>
      </c>
      <c r="F755" s="1">
        <v>74900</v>
      </c>
      <c r="K755" s="1">
        <v>74900</v>
      </c>
    </row>
    <row r="756" spans="2:11">
      <c r="B756" t="s">
        <v>54</v>
      </c>
      <c r="C756">
        <v>2010</v>
      </c>
      <c r="D756" t="s">
        <v>1</v>
      </c>
      <c r="E756" t="s">
        <v>2</v>
      </c>
      <c r="F756" s="1">
        <v>100000</v>
      </c>
      <c r="K756" s="1">
        <v>100000</v>
      </c>
    </row>
    <row r="757" spans="2:11">
      <c r="B757" t="s">
        <v>326</v>
      </c>
      <c r="C757">
        <v>2010</v>
      </c>
      <c r="D757" t="s">
        <v>1</v>
      </c>
      <c r="E757" t="s">
        <v>2</v>
      </c>
      <c r="F757" s="1">
        <v>399953</v>
      </c>
      <c r="K757" s="1">
        <v>399953</v>
      </c>
    </row>
    <row r="758" spans="2:11">
      <c r="B758" t="s">
        <v>434</v>
      </c>
      <c r="C758">
        <v>2010</v>
      </c>
      <c r="D758" t="s">
        <v>1</v>
      </c>
      <c r="E758" t="s">
        <v>2</v>
      </c>
      <c r="F758" s="1">
        <v>475077</v>
      </c>
      <c r="K758" s="1">
        <v>475077</v>
      </c>
    </row>
    <row r="759" spans="2:11">
      <c r="B759" t="s">
        <v>98</v>
      </c>
      <c r="C759">
        <v>2010</v>
      </c>
      <c r="D759" t="s">
        <v>1</v>
      </c>
      <c r="E759" t="s">
        <v>2</v>
      </c>
      <c r="F759" s="1">
        <v>38420</v>
      </c>
      <c r="K759" s="1">
        <v>38420</v>
      </c>
    </row>
    <row r="760" spans="2:11">
      <c r="B760" t="s">
        <v>379</v>
      </c>
      <c r="C760">
        <v>2010</v>
      </c>
      <c r="D760" t="s">
        <v>1</v>
      </c>
      <c r="E760" t="s">
        <v>2</v>
      </c>
      <c r="F760" s="1">
        <v>110610</v>
      </c>
      <c r="K760" s="1">
        <v>110610</v>
      </c>
    </row>
    <row r="761" spans="2:11">
      <c r="B761" t="s">
        <v>34</v>
      </c>
      <c r="C761">
        <v>2010</v>
      </c>
      <c r="D761" t="s">
        <v>1</v>
      </c>
      <c r="E761" t="s">
        <v>2</v>
      </c>
      <c r="F761" s="1">
        <v>224030</v>
      </c>
      <c r="K761" s="1">
        <v>224030</v>
      </c>
    </row>
    <row r="762" spans="2:11">
      <c r="B762" t="s">
        <v>9</v>
      </c>
      <c r="C762">
        <v>2010</v>
      </c>
      <c r="D762" t="s">
        <v>1</v>
      </c>
      <c r="E762" t="s">
        <v>2</v>
      </c>
      <c r="F762" s="1">
        <v>300250</v>
      </c>
      <c r="K762" s="1">
        <v>300250</v>
      </c>
    </row>
    <row r="763" spans="2:11">
      <c r="B763" t="s">
        <v>84</v>
      </c>
      <c r="C763">
        <v>2010</v>
      </c>
      <c r="D763" t="s">
        <v>1</v>
      </c>
      <c r="E763" t="s">
        <v>2</v>
      </c>
      <c r="F763" s="1">
        <v>5000</v>
      </c>
      <c r="K763" s="1">
        <v>5000</v>
      </c>
    </row>
    <row r="764" spans="2:11">
      <c r="B764" t="s">
        <v>42</v>
      </c>
      <c r="C764">
        <v>2010</v>
      </c>
      <c r="D764" t="s">
        <v>1</v>
      </c>
      <c r="E764" t="s">
        <v>2</v>
      </c>
      <c r="F764" s="1">
        <v>1500000</v>
      </c>
      <c r="K764" s="1">
        <v>1500000</v>
      </c>
    </row>
    <row r="765" spans="2:11">
      <c r="B765" t="s">
        <v>435</v>
      </c>
      <c r="C765">
        <v>2010</v>
      </c>
      <c r="D765" t="s">
        <v>1</v>
      </c>
      <c r="E765" t="s">
        <v>2</v>
      </c>
      <c r="F765" s="1">
        <v>5000</v>
      </c>
      <c r="K765" s="1">
        <v>5000</v>
      </c>
    </row>
    <row r="766" spans="2:11">
      <c r="B766" t="s">
        <v>64</v>
      </c>
      <c r="C766">
        <v>2010</v>
      </c>
      <c r="D766" t="s">
        <v>1</v>
      </c>
      <c r="E766" t="s">
        <v>2</v>
      </c>
      <c r="F766" s="1">
        <v>75970</v>
      </c>
      <c r="K766" s="1">
        <v>75970</v>
      </c>
    </row>
    <row r="767" spans="2:11">
      <c r="B767" t="s">
        <v>419</v>
      </c>
      <c r="C767">
        <v>2010</v>
      </c>
      <c r="D767" t="s">
        <v>1</v>
      </c>
      <c r="E767" t="s">
        <v>2</v>
      </c>
      <c r="F767" s="1">
        <v>1000000</v>
      </c>
      <c r="K767" s="1">
        <v>1000000</v>
      </c>
    </row>
    <row r="768" spans="2:11">
      <c r="B768" t="s">
        <v>408</v>
      </c>
      <c r="C768">
        <v>2010</v>
      </c>
      <c r="D768" t="s">
        <v>1</v>
      </c>
      <c r="E768" t="s">
        <v>2</v>
      </c>
      <c r="F768" s="1">
        <v>10000000</v>
      </c>
      <c r="K768" s="1">
        <v>10000000</v>
      </c>
    </row>
    <row r="769" spans="2:11">
      <c r="B769" t="s">
        <v>17</v>
      </c>
      <c r="C769">
        <v>2010</v>
      </c>
      <c r="D769" t="s">
        <v>1</v>
      </c>
      <c r="E769" t="s">
        <v>2</v>
      </c>
      <c r="F769" s="1">
        <v>951293</v>
      </c>
      <c r="K769" s="1">
        <v>951293</v>
      </c>
    </row>
    <row r="770" spans="2:11">
      <c r="B770" t="s">
        <v>436</v>
      </c>
      <c r="C770">
        <v>2010</v>
      </c>
      <c r="D770" t="s">
        <v>1</v>
      </c>
      <c r="E770" t="s">
        <v>2</v>
      </c>
      <c r="F770" s="1">
        <v>2500169</v>
      </c>
      <c r="K770" s="1">
        <v>2500169</v>
      </c>
    </row>
    <row r="771" spans="2:11">
      <c r="B771" t="s">
        <v>114</v>
      </c>
      <c r="C771">
        <v>2010</v>
      </c>
      <c r="D771" t="s">
        <v>1</v>
      </c>
      <c r="E771" t="s">
        <v>2</v>
      </c>
      <c r="F771" s="1">
        <v>10000000</v>
      </c>
      <c r="K771" s="1">
        <v>10000000</v>
      </c>
    </row>
    <row r="772" spans="2:11">
      <c r="B772" t="s">
        <v>437</v>
      </c>
      <c r="C772">
        <v>2009</v>
      </c>
      <c r="D772" t="s">
        <v>1</v>
      </c>
      <c r="E772" t="s">
        <v>2</v>
      </c>
      <c r="F772" s="1">
        <v>550844</v>
      </c>
      <c r="K772" s="1">
        <v>550844</v>
      </c>
    </row>
    <row r="773" spans="2:11">
      <c r="B773" t="s">
        <v>234</v>
      </c>
      <c r="C773">
        <v>2009</v>
      </c>
      <c r="D773" t="s">
        <v>1</v>
      </c>
      <c r="E773" t="s">
        <v>2</v>
      </c>
      <c r="F773" s="1">
        <v>260760</v>
      </c>
      <c r="K773" s="1">
        <v>260760</v>
      </c>
    </row>
    <row r="774" spans="2:11">
      <c r="B774" t="s">
        <v>268</v>
      </c>
      <c r="C774">
        <v>2009</v>
      </c>
      <c r="D774" t="s">
        <v>1</v>
      </c>
      <c r="E774" t="s">
        <v>2</v>
      </c>
      <c r="F774" s="1">
        <v>2274957</v>
      </c>
      <c r="K774" s="1">
        <v>2274957</v>
      </c>
    </row>
    <row r="775" spans="2:11">
      <c r="B775" t="s">
        <v>438</v>
      </c>
      <c r="C775">
        <v>2009</v>
      </c>
      <c r="D775" t="s">
        <v>1</v>
      </c>
      <c r="E775" t="s">
        <v>2</v>
      </c>
      <c r="F775" s="1">
        <v>2999730</v>
      </c>
      <c r="K775" s="1">
        <v>2999730</v>
      </c>
    </row>
    <row r="776" spans="2:11">
      <c r="B776" t="s">
        <v>397</v>
      </c>
      <c r="C776">
        <v>2009</v>
      </c>
      <c r="D776" t="s">
        <v>1</v>
      </c>
      <c r="E776" t="s">
        <v>2</v>
      </c>
      <c r="F776" s="1">
        <v>6094497</v>
      </c>
      <c r="K776" s="1">
        <v>6094497</v>
      </c>
    </row>
    <row r="777" spans="2:11">
      <c r="B777" t="s">
        <v>439</v>
      </c>
      <c r="C777">
        <v>2009</v>
      </c>
      <c r="D777" t="s">
        <v>1</v>
      </c>
      <c r="E777" t="s">
        <v>2</v>
      </c>
      <c r="F777" s="1">
        <v>189275</v>
      </c>
      <c r="K777" s="1">
        <v>189275</v>
      </c>
    </row>
    <row r="778" spans="2:11">
      <c r="B778" t="s">
        <v>117</v>
      </c>
      <c r="C778">
        <v>2009</v>
      </c>
      <c r="D778" t="s">
        <v>1</v>
      </c>
      <c r="E778" t="s">
        <v>2</v>
      </c>
      <c r="F778" s="1">
        <v>3114736</v>
      </c>
      <c r="K778" s="1">
        <v>3114736</v>
      </c>
    </row>
    <row r="779" spans="2:11">
      <c r="B779" t="s">
        <v>440</v>
      </c>
      <c r="C779">
        <v>2009</v>
      </c>
      <c r="D779" t="s">
        <v>1</v>
      </c>
      <c r="E779" t="s">
        <v>2</v>
      </c>
      <c r="F779" s="1">
        <v>300000</v>
      </c>
      <c r="K779" s="1">
        <v>300000</v>
      </c>
    </row>
    <row r="780" spans="2:11">
      <c r="B780" t="s">
        <v>441</v>
      </c>
      <c r="C780">
        <v>2009</v>
      </c>
      <c r="D780" t="s">
        <v>1</v>
      </c>
      <c r="E780" t="s">
        <v>2</v>
      </c>
      <c r="F780" s="1">
        <v>90000000</v>
      </c>
      <c r="K780" s="1">
        <v>90000000</v>
      </c>
    </row>
    <row r="781" spans="2:11">
      <c r="B781" t="s">
        <v>139</v>
      </c>
      <c r="C781">
        <v>2009</v>
      </c>
      <c r="D781" t="s">
        <v>1</v>
      </c>
      <c r="E781" t="s">
        <v>2</v>
      </c>
      <c r="F781" s="1">
        <v>25085998</v>
      </c>
      <c r="K781" s="1">
        <v>25085998</v>
      </c>
    </row>
    <row r="782" spans="2:11">
      <c r="B782" t="s">
        <v>394</v>
      </c>
      <c r="C782">
        <v>2009</v>
      </c>
      <c r="D782" t="s">
        <v>1</v>
      </c>
      <c r="E782" t="s">
        <v>2</v>
      </c>
      <c r="F782" s="1">
        <v>300000</v>
      </c>
      <c r="K782" s="1">
        <v>300000</v>
      </c>
    </row>
    <row r="783" spans="2:11">
      <c r="B783" t="s">
        <v>58</v>
      </c>
      <c r="C783">
        <v>2009</v>
      </c>
      <c r="D783" t="s">
        <v>1</v>
      </c>
      <c r="E783" t="s">
        <v>2</v>
      </c>
      <c r="F783" s="1">
        <v>1070243</v>
      </c>
      <c r="K783" s="1">
        <v>1070243</v>
      </c>
    </row>
    <row r="784" spans="2:11">
      <c r="B784" t="s">
        <v>442</v>
      </c>
      <c r="C784">
        <v>2009</v>
      </c>
      <c r="D784" t="s">
        <v>1</v>
      </c>
      <c r="E784" t="s">
        <v>2</v>
      </c>
      <c r="F784" s="1">
        <v>300000</v>
      </c>
      <c r="K784" s="1">
        <v>300000</v>
      </c>
    </row>
    <row r="785" spans="2:11">
      <c r="B785" t="s">
        <v>443</v>
      </c>
      <c r="C785">
        <v>2009</v>
      </c>
      <c r="D785" t="s">
        <v>1</v>
      </c>
      <c r="E785" t="s">
        <v>2</v>
      </c>
      <c r="F785" s="1">
        <v>300000</v>
      </c>
      <c r="K785" s="1">
        <v>300000</v>
      </c>
    </row>
    <row r="786" spans="2:11">
      <c r="B786" t="s">
        <v>356</v>
      </c>
      <c r="C786">
        <v>2009</v>
      </c>
      <c r="D786" t="s">
        <v>1</v>
      </c>
      <c r="E786" t="s">
        <v>2</v>
      </c>
      <c r="F786" s="1">
        <v>224000</v>
      </c>
      <c r="K786" s="1">
        <v>224000</v>
      </c>
    </row>
    <row r="787" spans="2:11">
      <c r="B787" t="s">
        <v>122</v>
      </c>
      <c r="C787">
        <v>2009</v>
      </c>
      <c r="D787" t="s">
        <v>1</v>
      </c>
      <c r="E787" t="s">
        <v>2</v>
      </c>
      <c r="F787" s="1">
        <v>100000000</v>
      </c>
      <c r="K787" s="1">
        <v>100000000</v>
      </c>
    </row>
    <row r="788" spans="2:11">
      <c r="B788" t="s">
        <v>167</v>
      </c>
      <c r="C788">
        <v>2009</v>
      </c>
      <c r="D788" t="s">
        <v>1</v>
      </c>
      <c r="E788" t="s">
        <v>2</v>
      </c>
      <c r="F788" s="1">
        <v>1224953</v>
      </c>
      <c r="K788" s="1">
        <v>1224953</v>
      </c>
    </row>
    <row r="789" spans="2:11">
      <c r="B789" t="s">
        <v>49</v>
      </c>
      <c r="C789">
        <v>2009</v>
      </c>
      <c r="D789" t="s">
        <v>1</v>
      </c>
      <c r="E789" t="s">
        <v>2</v>
      </c>
      <c r="F789" s="1">
        <v>3878680</v>
      </c>
      <c r="K789" s="1">
        <v>3878680</v>
      </c>
    </row>
    <row r="790" spans="2:11">
      <c r="B790" t="s">
        <v>265</v>
      </c>
      <c r="C790">
        <v>2009</v>
      </c>
      <c r="D790" t="s">
        <v>1</v>
      </c>
      <c r="E790" t="s">
        <v>2</v>
      </c>
      <c r="F790" s="1">
        <v>996185</v>
      </c>
      <c r="K790" s="1">
        <v>996185</v>
      </c>
    </row>
    <row r="791" spans="2:11">
      <c r="B791" t="s">
        <v>384</v>
      </c>
      <c r="C791">
        <v>2009</v>
      </c>
      <c r="D791" t="s">
        <v>1</v>
      </c>
      <c r="E791" t="s">
        <v>2</v>
      </c>
      <c r="F791" s="1">
        <v>1235787</v>
      </c>
      <c r="K791" s="1">
        <v>1235787</v>
      </c>
    </row>
    <row r="792" spans="2:11">
      <c r="B792" t="s">
        <v>330</v>
      </c>
      <c r="C792">
        <v>2009</v>
      </c>
      <c r="D792" t="s">
        <v>1</v>
      </c>
      <c r="E792" t="s">
        <v>2</v>
      </c>
      <c r="F792" s="1">
        <v>40000000</v>
      </c>
      <c r="K792" s="1">
        <v>40000000</v>
      </c>
    </row>
    <row r="793" spans="2:11">
      <c r="B793" t="s">
        <v>444</v>
      </c>
      <c r="C793">
        <v>2009</v>
      </c>
      <c r="D793" t="s">
        <v>1</v>
      </c>
      <c r="E793" t="s">
        <v>2</v>
      </c>
      <c r="F793" s="1">
        <v>82500</v>
      </c>
      <c r="K793" s="1">
        <v>82500</v>
      </c>
    </row>
    <row r="794" spans="2:11">
      <c r="B794" t="s">
        <v>172</v>
      </c>
      <c r="C794">
        <v>2009</v>
      </c>
      <c r="D794" t="s">
        <v>1</v>
      </c>
      <c r="E794" t="s">
        <v>2</v>
      </c>
      <c r="F794" s="1">
        <v>599016</v>
      </c>
      <c r="K794" s="1">
        <v>599016</v>
      </c>
    </row>
    <row r="795" spans="2:11">
      <c r="B795" t="s">
        <v>445</v>
      </c>
      <c r="C795">
        <v>2009</v>
      </c>
      <c r="D795" t="s">
        <v>1</v>
      </c>
      <c r="E795" t="s">
        <v>2</v>
      </c>
      <c r="F795" s="1">
        <v>1521971</v>
      </c>
      <c r="K795" s="1">
        <v>1521971</v>
      </c>
    </row>
    <row r="796" spans="2:11">
      <c r="B796" t="s">
        <v>40</v>
      </c>
      <c r="C796">
        <v>2009</v>
      </c>
      <c r="D796" t="s">
        <v>1</v>
      </c>
      <c r="E796" t="s">
        <v>2</v>
      </c>
      <c r="F796" s="1">
        <v>74219</v>
      </c>
      <c r="K796" s="1">
        <v>74219</v>
      </c>
    </row>
    <row r="797" spans="2:11">
      <c r="B797" t="s">
        <v>16</v>
      </c>
      <c r="C797">
        <v>2009</v>
      </c>
      <c r="D797" t="s">
        <v>1</v>
      </c>
      <c r="E797" t="s">
        <v>2</v>
      </c>
      <c r="F797" s="1">
        <v>455394</v>
      </c>
      <c r="K797" s="1">
        <v>455394</v>
      </c>
    </row>
    <row r="798" spans="2:11">
      <c r="B798" t="s">
        <v>330</v>
      </c>
      <c r="C798">
        <v>2009</v>
      </c>
      <c r="D798" t="s">
        <v>1</v>
      </c>
      <c r="E798" t="s">
        <v>2</v>
      </c>
      <c r="F798" s="1">
        <v>353977</v>
      </c>
      <c r="K798" s="1">
        <v>353977</v>
      </c>
    </row>
    <row r="799" spans="2:11">
      <c r="B799" t="s">
        <v>114</v>
      </c>
      <c r="C799">
        <v>2009</v>
      </c>
      <c r="D799" t="s">
        <v>1</v>
      </c>
      <c r="E799" t="s">
        <v>2</v>
      </c>
      <c r="F799" s="1">
        <v>871202</v>
      </c>
      <c r="K799" s="1">
        <v>871202</v>
      </c>
    </row>
    <row r="800" spans="2:11">
      <c r="B800" t="s">
        <v>279</v>
      </c>
      <c r="C800">
        <v>2009</v>
      </c>
      <c r="D800" t="s">
        <v>1</v>
      </c>
      <c r="E800" t="s">
        <v>2</v>
      </c>
      <c r="F800" s="1">
        <v>36018</v>
      </c>
      <c r="K800" s="1">
        <v>36018</v>
      </c>
    </row>
    <row r="801" spans="2:11">
      <c r="B801" t="s">
        <v>164</v>
      </c>
      <c r="C801">
        <v>2009</v>
      </c>
      <c r="D801" t="s">
        <v>1</v>
      </c>
      <c r="E801" t="s">
        <v>2</v>
      </c>
      <c r="F801" s="1">
        <v>4342988</v>
      </c>
      <c r="K801" s="1">
        <v>4342988</v>
      </c>
    </row>
    <row r="802" spans="2:11">
      <c r="B802" t="s">
        <v>312</v>
      </c>
      <c r="C802">
        <v>2009</v>
      </c>
      <c r="D802" t="s">
        <v>1</v>
      </c>
      <c r="E802" t="s">
        <v>2</v>
      </c>
      <c r="F802" s="1">
        <v>2184938</v>
      </c>
      <c r="K802" s="1">
        <v>2184938</v>
      </c>
    </row>
    <row r="803" spans="2:11">
      <c r="B803" t="s">
        <v>34</v>
      </c>
      <c r="C803">
        <v>2009</v>
      </c>
      <c r="D803" t="s">
        <v>1</v>
      </c>
      <c r="E803" t="s">
        <v>2</v>
      </c>
      <c r="F803" s="1">
        <v>1000000</v>
      </c>
      <c r="K803" s="1">
        <v>1000000</v>
      </c>
    </row>
    <row r="804" spans="2:11">
      <c r="B804" t="s">
        <v>401</v>
      </c>
      <c r="C804">
        <v>2009</v>
      </c>
      <c r="D804" t="s">
        <v>1</v>
      </c>
      <c r="E804" t="s">
        <v>2</v>
      </c>
      <c r="F804" s="1">
        <v>331678</v>
      </c>
      <c r="K804" s="1">
        <v>331678</v>
      </c>
    </row>
    <row r="805" spans="2:11">
      <c r="B805" t="s">
        <v>446</v>
      </c>
      <c r="C805">
        <v>2009</v>
      </c>
      <c r="D805" t="s">
        <v>1</v>
      </c>
      <c r="E805" t="s">
        <v>2</v>
      </c>
      <c r="F805" s="1">
        <v>653077</v>
      </c>
      <c r="K805" s="1">
        <v>653077</v>
      </c>
    </row>
    <row r="806" spans="2:11">
      <c r="B806" t="s">
        <v>312</v>
      </c>
      <c r="C806">
        <v>2009</v>
      </c>
      <c r="D806" t="s">
        <v>1</v>
      </c>
      <c r="E806" t="s">
        <v>2</v>
      </c>
      <c r="F806" s="1">
        <v>299985</v>
      </c>
      <c r="K806" s="1">
        <v>299985</v>
      </c>
    </row>
    <row r="807" spans="2:11">
      <c r="B807" t="s">
        <v>306</v>
      </c>
      <c r="C807">
        <v>2009</v>
      </c>
      <c r="D807" t="s">
        <v>1</v>
      </c>
      <c r="E807" t="s">
        <v>2</v>
      </c>
      <c r="F807" s="1">
        <v>396262</v>
      </c>
      <c r="K807" s="1">
        <v>396262</v>
      </c>
    </row>
    <row r="808" spans="2:11">
      <c r="B808" t="s">
        <v>372</v>
      </c>
      <c r="C808">
        <v>2009</v>
      </c>
      <c r="D808" t="s">
        <v>1</v>
      </c>
      <c r="E808" t="s">
        <v>2</v>
      </c>
      <c r="F808" s="1">
        <v>300000</v>
      </c>
      <c r="K808" s="1">
        <v>300000</v>
      </c>
    </row>
    <row r="809" spans="2:11">
      <c r="B809" t="s">
        <v>195</v>
      </c>
      <c r="C809">
        <v>2009</v>
      </c>
      <c r="D809" t="s">
        <v>1</v>
      </c>
      <c r="E809" t="s">
        <v>2</v>
      </c>
      <c r="F809" s="1">
        <v>70116</v>
      </c>
      <c r="K809" s="1">
        <v>70116</v>
      </c>
    </row>
    <row r="810" spans="2:11">
      <c r="B810" t="s">
        <v>447</v>
      </c>
      <c r="C810">
        <v>2009</v>
      </c>
      <c r="D810" t="s">
        <v>1</v>
      </c>
      <c r="E810" t="s">
        <v>2</v>
      </c>
      <c r="F810" s="1">
        <v>750000</v>
      </c>
      <c r="K810" s="1">
        <v>750000</v>
      </c>
    </row>
    <row r="811" spans="2:11">
      <c r="B811" t="s">
        <v>306</v>
      </c>
      <c r="C811">
        <v>2009</v>
      </c>
      <c r="D811" t="s">
        <v>1</v>
      </c>
      <c r="E811" t="s">
        <v>2</v>
      </c>
      <c r="F811" s="1">
        <v>931137</v>
      </c>
      <c r="K811" s="1">
        <v>931137</v>
      </c>
    </row>
    <row r="812" spans="2:11">
      <c r="B812" t="s">
        <v>125</v>
      </c>
      <c r="C812">
        <v>2009</v>
      </c>
      <c r="D812" t="s">
        <v>1</v>
      </c>
      <c r="E812" t="s">
        <v>2</v>
      </c>
      <c r="F812" s="1">
        <v>143973</v>
      </c>
      <c r="K812" s="1">
        <v>143973</v>
      </c>
    </row>
    <row r="813" spans="2:11">
      <c r="B813" t="s">
        <v>24</v>
      </c>
      <c r="C813">
        <v>2009</v>
      </c>
      <c r="D813" t="s">
        <v>1</v>
      </c>
      <c r="E813" t="s">
        <v>2</v>
      </c>
      <c r="F813" s="1">
        <v>925111</v>
      </c>
      <c r="K813" s="1">
        <v>925111</v>
      </c>
    </row>
    <row r="814" spans="2:11">
      <c r="B814" t="s">
        <v>271</v>
      </c>
      <c r="C814">
        <v>2009</v>
      </c>
      <c r="D814" t="s">
        <v>1</v>
      </c>
      <c r="E814" t="s">
        <v>2</v>
      </c>
      <c r="F814" s="1">
        <v>149733</v>
      </c>
      <c r="K814" s="1">
        <v>149733</v>
      </c>
    </row>
    <row r="815" spans="2:11">
      <c r="B815" t="s">
        <v>109</v>
      </c>
      <c r="C815">
        <v>2009</v>
      </c>
      <c r="D815" t="s">
        <v>1</v>
      </c>
      <c r="E815" t="s">
        <v>2</v>
      </c>
      <c r="F815" s="1">
        <v>5549352</v>
      </c>
      <c r="K815" s="1">
        <v>5549352</v>
      </c>
    </row>
    <row r="816" spans="2:11">
      <c r="B816" t="s">
        <v>448</v>
      </c>
      <c r="C816">
        <v>2009</v>
      </c>
      <c r="D816" t="s">
        <v>1</v>
      </c>
      <c r="E816" t="s">
        <v>2</v>
      </c>
      <c r="F816" s="1">
        <v>500000</v>
      </c>
      <c r="K816" s="1">
        <v>500000</v>
      </c>
    </row>
    <row r="817" spans="2:11">
      <c r="B817" t="s">
        <v>7</v>
      </c>
      <c r="C817">
        <v>2009</v>
      </c>
      <c r="D817" t="s">
        <v>1</v>
      </c>
      <c r="E817" t="s">
        <v>2</v>
      </c>
      <c r="F817" s="1">
        <v>468500</v>
      </c>
      <c r="K817" s="1">
        <v>468500</v>
      </c>
    </row>
    <row r="818" spans="2:11">
      <c r="B818" t="s">
        <v>378</v>
      </c>
      <c r="C818">
        <v>2009</v>
      </c>
      <c r="D818" t="s">
        <v>1</v>
      </c>
      <c r="E818" t="s">
        <v>2</v>
      </c>
      <c r="F818" s="1">
        <v>1100000</v>
      </c>
      <c r="K818" s="1">
        <v>1100000</v>
      </c>
    </row>
    <row r="819" spans="2:11">
      <c r="B819" t="s">
        <v>319</v>
      </c>
      <c r="C819">
        <v>2009</v>
      </c>
      <c r="D819" t="s">
        <v>1</v>
      </c>
      <c r="E819" t="s">
        <v>2</v>
      </c>
      <c r="F819" s="1">
        <v>1498063</v>
      </c>
      <c r="K819" s="1">
        <v>1498063</v>
      </c>
    </row>
    <row r="820" spans="2:11">
      <c r="B820" t="s">
        <v>101</v>
      </c>
      <c r="C820">
        <v>2009</v>
      </c>
      <c r="D820" t="s">
        <v>1</v>
      </c>
      <c r="E820" t="s">
        <v>2</v>
      </c>
      <c r="F820" s="1">
        <v>551336</v>
      </c>
      <c r="K820" s="1">
        <v>551336</v>
      </c>
    </row>
    <row r="821" spans="2:11">
      <c r="B821" t="s">
        <v>449</v>
      </c>
      <c r="C821">
        <v>2009</v>
      </c>
      <c r="D821" t="s">
        <v>1</v>
      </c>
      <c r="E821" t="s">
        <v>2</v>
      </c>
      <c r="F821" s="1">
        <v>417517</v>
      </c>
      <c r="K821" s="1">
        <v>417517</v>
      </c>
    </row>
    <row r="822" spans="2:11">
      <c r="B822" t="s">
        <v>148</v>
      </c>
      <c r="C822">
        <v>2009</v>
      </c>
      <c r="D822" t="s">
        <v>1</v>
      </c>
      <c r="E822" t="s">
        <v>2</v>
      </c>
      <c r="F822" s="1">
        <v>100000</v>
      </c>
      <c r="K822" s="1">
        <v>100000</v>
      </c>
    </row>
    <row r="823" spans="2:11">
      <c r="B823" t="s">
        <v>139</v>
      </c>
      <c r="C823">
        <v>2009</v>
      </c>
      <c r="D823" t="s">
        <v>1</v>
      </c>
      <c r="E823" t="s">
        <v>2</v>
      </c>
      <c r="F823" s="1">
        <v>75000</v>
      </c>
      <c r="K823" s="1">
        <v>75000</v>
      </c>
    </row>
    <row r="824" spans="2:11">
      <c r="B824" t="s">
        <v>4</v>
      </c>
      <c r="C824">
        <v>2009</v>
      </c>
      <c r="D824" t="s">
        <v>1</v>
      </c>
      <c r="E824" t="s">
        <v>2</v>
      </c>
      <c r="F824" s="1">
        <v>2736543</v>
      </c>
      <c r="K824" s="1">
        <v>2736543</v>
      </c>
    </row>
    <row r="825" spans="2:11">
      <c r="B825" t="s">
        <v>247</v>
      </c>
      <c r="C825">
        <v>2009</v>
      </c>
      <c r="D825" t="s">
        <v>1</v>
      </c>
      <c r="E825" t="s">
        <v>2</v>
      </c>
      <c r="F825" s="1">
        <v>993219</v>
      </c>
      <c r="K825" s="1">
        <v>993219</v>
      </c>
    </row>
    <row r="826" spans="2:11">
      <c r="B826" t="s">
        <v>236</v>
      </c>
      <c r="C826">
        <v>2009</v>
      </c>
      <c r="D826" t="s">
        <v>1</v>
      </c>
      <c r="E826" t="s">
        <v>2</v>
      </c>
      <c r="F826" s="1">
        <v>2000000</v>
      </c>
      <c r="K826" s="1">
        <v>2000000</v>
      </c>
    </row>
    <row r="827" spans="2:11">
      <c r="B827" t="s">
        <v>450</v>
      </c>
      <c r="C827">
        <v>2009</v>
      </c>
      <c r="D827" t="s">
        <v>1</v>
      </c>
      <c r="E827" t="s">
        <v>2</v>
      </c>
      <c r="F827" s="1">
        <v>937088</v>
      </c>
      <c r="K827" s="1">
        <v>937088</v>
      </c>
    </row>
    <row r="828" spans="2:11">
      <c r="B828" t="s">
        <v>168</v>
      </c>
      <c r="C828">
        <v>2009</v>
      </c>
      <c r="D828" t="s">
        <v>1</v>
      </c>
      <c r="E828" t="s">
        <v>2</v>
      </c>
      <c r="F828" s="1">
        <v>60000</v>
      </c>
      <c r="K828" s="1">
        <v>60000</v>
      </c>
    </row>
    <row r="829" spans="2:11">
      <c r="B829" t="s">
        <v>139</v>
      </c>
      <c r="C829">
        <v>2009</v>
      </c>
      <c r="D829" t="s">
        <v>1</v>
      </c>
      <c r="E829" t="s">
        <v>2</v>
      </c>
      <c r="F829" s="1">
        <v>60000</v>
      </c>
      <c r="K829" s="1">
        <v>60000</v>
      </c>
    </row>
    <row r="830" spans="2:11">
      <c r="B830" t="s">
        <v>330</v>
      </c>
      <c r="C830">
        <v>2009</v>
      </c>
      <c r="D830" t="s">
        <v>1</v>
      </c>
      <c r="E830" t="s">
        <v>2</v>
      </c>
      <c r="F830" s="1">
        <v>60000</v>
      </c>
      <c r="K830" s="1">
        <v>60000</v>
      </c>
    </row>
    <row r="831" spans="2:11">
      <c r="B831" t="s">
        <v>451</v>
      </c>
      <c r="C831">
        <v>2009</v>
      </c>
      <c r="D831" t="s">
        <v>1</v>
      </c>
      <c r="E831" t="s">
        <v>2</v>
      </c>
      <c r="F831" s="1">
        <v>60000</v>
      </c>
      <c r="K831" s="1">
        <v>60000</v>
      </c>
    </row>
    <row r="832" spans="2:11">
      <c r="B832" t="s">
        <v>452</v>
      </c>
      <c r="C832">
        <v>2009</v>
      </c>
      <c r="D832" t="s">
        <v>1</v>
      </c>
      <c r="E832" t="s">
        <v>2</v>
      </c>
      <c r="F832" s="1">
        <v>74800</v>
      </c>
      <c r="K832" s="1">
        <v>74800</v>
      </c>
    </row>
    <row r="833" spans="2:11">
      <c r="B833" t="s">
        <v>453</v>
      </c>
      <c r="C833">
        <v>2009</v>
      </c>
      <c r="D833" t="s">
        <v>1</v>
      </c>
      <c r="E833" t="s">
        <v>2</v>
      </c>
      <c r="F833" s="1">
        <v>400366</v>
      </c>
      <c r="K833" s="1">
        <v>400366</v>
      </c>
    </row>
    <row r="834" spans="2:11">
      <c r="B834" t="s">
        <v>249</v>
      </c>
      <c r="C834">
        <v>2009</v>
      </c>
      <c r="D834" t="s">
        <v>1</v>
      </c>
      <c r="E834" t="s">
        <v>2</v>
      </c>
      <c r="F834" s="1">
        <v>500000</v>
      </c>
      <c r="K834" s="1">
        <v>500000</v>
      </c>
    </row>
    <row r="835" spans="2:11">
      <c r="B835" t="s">
        <v>440</v>
      </c>
      <c r="C835">
        <v>2009</v>
      </c>
      <c r="D835" t="s">
        <v>1</v>
      </c>
      <c r="E835" t="s">
        <v>2</v>
      </c>
      <c r="F835" s="1">
        <v>383465</v>
      </c>
      <c r="K835" s="1">
        <v>383465</v>
      </c>
    </row>
    <row r="836" spans="2:11">
      <c r="B836" t="s">
        <v>20</v>
      </c>
      <c r="C836">
        <v>2009</v>
      </c>
      <c r="D836" t="s">
        <v>1</v>
      </c>
      <c r="E836" t="s">
        <v>2</v>
      </c>
      <c r="F836" s="1">
        <v>51500</v>
      </c>
      <c r="K836" s="1">
        <v>51500</v>
      </c>
    </row>
    <row r="837" spans="2:11">
      <c r="B837" t="s">
        <v>118</v>
      </c>
      <c r="C837">
        <v>2009</v>
      </c>
      <c r="D837" t="s">
        <v>1</v>
      </c>
      <c r="E837" t="s">
        <v>2</v>
      </c>
      <c r="F837" s="1">
        <v>1500000</v>
      </c>
      <c r="K837" s="1">
        <v>1500000</v>
      </c>
    </row>
    <row r="838" spans="2:11">
      <c r="B838" t="s">
        <v>454</v>
      </c>
      <c r="C838">
        <v>2009</v>
      </c>
      <c r="D838" t="s">
        <v>1</v>
      </c>
      <c r="E838" t="s">
        <v>2</v>
      </c>
      <c r="F838" s="1">
        <v>74963</v>
      </c>
      <c r="K838" s="1">
        <v>74963</v>
      </c>
    </row>
    <row r="839" spans="2:11">
      <c r="B839" t="s">
        <v>455</v>
      </c>
      <c r="C839">
        <v>2009</v>
      </c>
      <c r="D839" t="s">
        <v>1</v>
      </c>
      <c r="E839" t="s">
        <v>2</v>
      </c>
      <c r="F839" s="1">
        <v>68500</v>
      </c>
      <c r="K839" s="1">
        <v>68500</v>
      </c>
    </row>
    <row r="840" spans="2:11">
      <c r="B840" t="s">
        <v>456</v>
      </c>
      <c r="C840">
        <v>2009</v>
      </c>
      <c r="D840" t="s">
        <v>1</v>
      </c>
      <c r="E840" t="s">
        <v>2</v>
      </c>
      <c r="F840" s="1">
        <v>56245</v>
      </c>
      <c r="K840" s="1">
        <v>56245</v>
      </c>
    </row>
    <row r="841" spans="2:11">
      <c r="B841" t="s">
        <v>16</v>
      </c>
      <c r="C841">
        <v>2009</v>
      </c>
      <c r="D841" t="s">
        <v>1</v>
      </c>
      <c r="E841" t="s">
        <v>2</v>
      </c>
      <c r="F841" s="1">
        <v>170023</v>
      </c>
      <c r="K841" s="1">
        <v>170023</v>
      </c>
    </row>
    <row r="842" spans="2:11">
      <c r="B842" t="s">
        <v>457</v>
      </c>
      <c r="C842">
        <v>2009</v>
      </c>
      <c r="D842" t="s">
        <v>1</v>
      </c>
      <c r="E842" t="s">
        <v>2</v>
      </c>
      <c r="F842" s="1">
        <v>375030</v>
      </c>
      <c r="K842" s="1">
        <v>375030</v>
      </c>
    </row>
    <row r="843" spans="2:11">
      <c r="B843" t="s">
        <v>458</v>
      </c>
      <c r="C843">
        <v>2009</v>
      </c>
      <c r="D843" t="s">
        <v>1</v>
      </c>
      <c r="E843" t="s">
        <v>2</v>
      </c>
      <c r="F843" s="1">
        <v>800000</v>
      </c>
      <c r="K843" s="1">
        <v>800000</v>
      </c>
    </row>
    <row r="844" spans="2:11">
      <c r="B844" t="s">
        <v>459</v>
      </c>
      <c r="C844">
        <v>2009</v>
      </c>
      <c r="D844" t="s">
        <v>1</v>
      </c>
      <c r="E844" t="s">
        <v>2</v>
      </c>
      <c r="F844" s="1">
        <v>430000</v>
      </c>
      <c r="K844" s="1">
        <v>430000</v>
      </c>
    </row>
    <row r="845" spans="2:11">
      <c r="B845" t="s">
        <v>231</v>
      </c>
      <c r="C845">
        <v>2009</v>
      </c>
      <c r="D845" t="s">
        <v>1</v>
      </c>
      <c r="E845" t="s">
        <v>2</v>
      </c>
      <c r="F845" s="1">
        <v>450675</v>
      </c>
      <c r="K845" s="1">
        <v>450675</v>
      </c>
    </row>
    <row r="846" spans="2:11">
      <c r="B846" t="s">
        <v>98</v>
      </c>
      <c r="C846">
        <v>2009</v>
      </c>
      <c r="D846" t="s">
        <v>1</v>
      </c>
      <c r="E846" t="s">
        <v>2</v>
      </c>
      <c r="F846" s="1">
        <v>358915</v>
      </c>
      <c r="K846" s="1">
        <v>358915</v>
      </c>
    </row>
    <row r="847" spans="2:11">
      <c r="B847" t="s">
        <v>343</v>
      </c>
      <c r="C847">
        <v>2009</v>
      </c>
      <c r="D847" t="s">
        <v>1</v>
      </c>
      <c r="E847" t="s">
        <v>2</v>
      </c>
      <c r="F847" s="1">
        <v>1004719</v>
      </c>
      <c r="K847" s="1">
        <v>1004719</v>
      </c>
    </row>
    <row r="848" spans="2:11">
      <c r="B848" t="s">
        <v>132</v>
      </c>
      <c r="C848">
        <v>2009</v>
      </c>
      <c r="D848" t="s">
        <v>1</v>
      </c>
      <c r="E848" t="s">
        <v>2</v>
      </c>
      <c r="F848" s="1">
        <v>2565641</v>
      </c>
      <c r="K848" s="1">
        <v>2565641</v>
      </c>
    </row>
    <row r="849" spans="2:11">
      <c r="B849" t="s">
        <v>122</v>
      </c>
      <c r="C849">
        <v>2009</v>
      </c>
      <c r="D849" t="s">
        <v>1</v>
      </c>
      <c r="E849" t="s">
        <v>2</v>
      </c>
      <c r="F849" s="1">
        <v>2502146</v>
      </c>
      <c r="K849" s="1">
        <v>2502146</v>
      </c>
    </row>
    <row r="850" spans="2:11">
      <c r="B850" t="s">
        <v>124</v>
      </c>
      <c r="C850">
        <v>2009</v>
      </c>
      <c r="D850" t="s">
        <v>1</v>
      </c>
      <c r="E850" t="s">
        <v>2</v>
      </c>
      <c r="F850" s="1">
        <v>2119298</v>
      </c>
      <c r="K850" s="1">
        <v>2119298</v>
      </c>
    </row>
    <row r="851" spans="2:11">
      <c r="B851" t="s">
        <v>53</v>
      </c>
      <c r="C851">
        <v>2009</v>
      </c>
      <c r="D851" t="s">
        <v>1</v>
      </c>
      <c r="E851" t="s">
        <v>2</v>
      </c>
      <c r="F851" s="1">
        <v>1500000</v>
      </c>
      <c r="K851" s="1">
        <v>1500000</v>
      </c>
    </row>
    <row r="852" spans="2:11">
      <c r="B852" t="s">
        <v>28</v>
      </c>
      <c r="C852">
        <v>2009</v>
      </c>
      <c r="D852" t="s">
        <v>1</v>
      </c>
      <c r="E852" t="s">
        <v>2</v>
      </c>
      <c r="F852" s="1">
        <v>476610</v>
      </c>
      <c r="K852" s="1">
        <v>476610</v>
      </c>
    </row>
    <row r="853" spans="2:11">
      <c r="B853" t="s">
        <v>44</v>
      </c>
      <c r="C853">
        <v>2009</v>
      </c>
      <c r="D853" t="s">
        <v>1</v>
      </c>
      <c r="E853" t="s">
        <v>2</v>
      </c>
      <c r="F853" s="1">
        <v>494933</v>
      </c>
      <c r="K853" s="1">
        <v>494933</v>
      </c>
    </row>
    <row r="854" spans="2:11">
      <c r="B854" t="s">
        <v>148</v>
      </c>
      <c r="C854">
        <v>2009</v>
      </c>
      <c r="D854" t="s">
        <v>1</v>
      </c>
      <c r="E854" t="s">
        <v>2</v>
      </c>
      <c r="F854" s="1">
        <v>50000</v>
      </c>
      <c r="K854" s="1">
        <v>50000</v>
      </c>
    </row>
    <row r="855" spans="2:11">
      <c r="B855" t="s">
        <v>358</v>
      </c>
      <c r="C855">
        <v>2009</v>
      </c>
      <c r="D855" t="s">
        <v>1</v>
      </c>
      <c r="E855" t="s">
        <v>2</v>
      </c>
      <c r="F855" s="1">
        <v>959116</v>
      </c>
      <c r="K855" s="1">
        <v>959116</v>
      </c>
    </row>
    <row r="856" spans="2:11">
      <c r="B856" t="s">
        <v>460</v>
      </c>
      <c r="C856">
        <v>2009</v>
      </c>
      <c r="D856" t="s">
        <v>1</v>
      </c>
      <c r="E856" t="s">
        <v>2</v>
      </c>
      <c r="F856" s="1">
        <v>150000</v>
      </c>
      <c r="K856" s="1">
        <v>150000</v>
      </c>
    </row>
    <row r="857" spans="2:11">
      <c r="B857" t="s">
        <v>102</v>
      </c>
      <c r="C857">
        <v>2009</v>
      </c>
      <c r="D857" t="s">
        <v>1</v>
      </c>
      <c r="E857" t="s">
        <v>2</v>
      </c>
      <c r="F857" s="1">
        <v>998221</v>
      </c>
      <c r="K857" s="1">
        <v>998221</v>
      </c>
    </row>
    <row r="858" spans="2:11">
      <c r="B858" t="s">
        <v>69</v>
      </c>
      <c r="C858">
        <v>2009</v>
      </c>
      <c r="D858" t="s">
        <v>1</v>
      </c>
      <c r="E858" t="s">
        <v>2</v>
      </c>
      <c r="F858" s="1">
        <v>2082401</v>
      </c>
      <c r="K858" s="1">
        <v>2082401</v>
      </c>
    </row>
    <row r="859" spans="2:11">
      <c r="B859" t="s">
        <v>461</v>
      </c>
      <c r="C859">
        <v>2009</v>
      </c>
      <c r="D859" t="s">
        <v>1</v>
      </c>
      <c r="E859" t="s">
        <v>2</v>
      </c>
      <c r="F859" s="1">
        <v>93000</v>
      </c>
      <c r="K859" s="1">
        <v>93000</v>
      </c>
    </row>
    <row r="860" spans="2:11">
      <c r="B860" t="s">
        <v>69</v>
      </c>
      <c r="C860">
        <v>2009</v>
      </c>
      <c r="D860" t="s">
        <v>1</v>
      </c>
      <c r="E860" t="s">
        <v>2</v>
      </c>
      <c r="F860" s="1">
        <v>500422</v>
      </c>
      <c r="K860" s="1">
        <v>500422</v>
      </c>
    </row>
    <row r="861" spans="2:11">
      <c r="B861" t="s">
        <v>462</v>
      </c>
      <c r="C861">
        <v>2009</v>
      </c>
      <c r="D861" t="s">
        <v>1</v>
      </c>
      <c r="E861" t="s">
        <v>2</v>
      </c>
      <c r="F861" s="1">
        <v>4511611</v>
      </c>
      <c r="K861" s="1">
        <v>4511611</v>
      </c>
    </row>
    <row r="862" spans="2:11">
      <c r="B862" t="s">
        <v>463</v>
      </c>
      <c r="C862">
        <v>2009</v>
      </c>
      <c r="D862" t="s">
        <v>1</v>
      </c>
      <c r="E862" t="s">
        <v>427</v>
      </c>
      <c r="F862" s="1">
        <v>652493</v>
      </c>
      <c r="K862" s="1">
        <v>652493</v>
      </c>
    </row>
    <row r="863" spans="2:11">
      <c r="B863" t="s">
        <v>124</v>
      </c>
      <c r="C863">
        <v>2009</v>
      </c>
      <c r="D863" t="s">
        <v>1</v>
      </c>
      <c r="E863" t="s">
        <v>2</v>
      </c>
      <c r="F863" s="1">
        <v>3487270</v>
      </c>
      <c r="K863" s="1">
        <v>3487270</v>
      </c>
    </row>
    <row r="864" spans="2:11">
      <c r="B864" t="s">
        <v>438</v>
      </c>
      <c r="C864">
        <v>2009</v>
      </c>
      <c r="D864" t="s">
        <v>1</v>
      </c>
      <c r="E864" t="s">
        <v>2</v>
      </c>
      <c r="F864" s="1">
        <v>5901503</v>
      </c>
      <c r="K864" s="1">
        <v>5901503</v>
      </c>
    </row>
    <row r="865" spans="2:11">
      <c r="B865" t="s">
        <v>464</v>
      </c>
      <c r="C865">
        <v>2009</v>
      </c>
      <c r="D865" t="s">
        <v>1</v>
      </c>
      <c r="E865" t="s">
        <v>2</v>
      </c>
      <c r="F865" s="1">
        <v>50000</v>
      </c>
      <c r="K865" s="1">
        <v>50000</v>
      </c>
    </row>
    <row r="866" spans="2:11">
      <c r="B866" t="s">
        <v>465</v>
      </c>
      <c r="C866">
        <v>2009</v>
      </c>
      <c r="D866" t="s">
        <v>1</v>
      </c>
      <c r="E866" t="s">
        <v>2</v>
      </c>
      <c r="F866" s="1">
        <v>595627</v>
      </c>
      <c r="K866" s="1">
        <v>595627</v>
      </c>
    </row>
    <row r="867" spans="2:11">
      <c r="B867" t="s">
        <v>419</v>
      </c>
      <c r="C867">
        <v>2009</v>
      </c>
      <c r="D867" t="s">
        <v>1</v>
      </c>
      <c r="E867" t="s">
        <v>2</v>
      </c>
      <c r="F867" s="1">
        <v>2039526</v>
      </c>
      <c r="K867" s="1">
        <v>2039526</v>
      </c>
    </row>
    <row r="868" spans="2:11">
      <c r="B868" t="s">
        <v>466</v>
      </c>
      <c r="C868">
        <v>2009</v>
      </c>
      <c r="D868" t="s">
        <v>1</v>
      </c>
      <c r="E868" t="s">
        <v>2</v>
      </c>
      <c r="F868" s="1">
        <v>1445269</v>
      </c>
      <c r="K868" s="1">
        <v>1445269</v>
      </c>
    </row>
    <row r="869" spans="2:11">
      <c r="B869" t="s">
        <v>19</v>
      </c>
      <c r="C869">
        <v>2009</v>
      </c>
      <c r="D869" t="s">
        <v>1</v>
      </c>
      <c r="E869" t="s">
        <v>2</v>
      </c>
      <c r="F869" s="1">
        <v>246070</v>
      </c>
      <c r="K869" s="1">
        <v>246070</v>
      </c>
    </row>
    <row r="870" spans="2:11">
      <c r="B870" t="s">
        <v>467</v>
      </c>
      <c r="C870">
        <v>2009</v>
      </c>
      <c r="D870" t="s">
        <v>1</v>
      </c>
      <c r="E870" t="s">
        <v>2</v>
      </c>
      <c r="F870" s="1">
        <v>1047928</v>
      </c>
      <c r="K870" s="1">
        <v>1047928</v>
      </c>
    </row>
    <row r="871" spans="2:11">
      <c r="B871" t="s">
        <v>125</v>
      </c>
      <c r="C871">
        <v>2009</v>
      </c>
      <c r="D871" t="s">
        <v>1</v>
      </c>
      <c r="E871" t="s">
        <v>2</v>
      </c>
      <c r="F871" s="1">
        <v>1439034</v>
      </c>
      <c r="K871" s="1">
        <v>1439034</v>
      </c>
    </row>
    <row r="872" spans="2:11">
      <c r="B872" t="s">
        <v>468</v>
      </c>
      <c r="C872">
        <v>2009</v>
      </c>
      <c r="D872" t="s">
        <v>1</v>
      </c>
      <c r="E872" t="s">
        <v>2</v>
      </c>
      <c r="F872" s="1">
        <v>1635665</v>
      </c>
      <c r="K872" s="1">
        <v>1635665</v>
      </c>
    </row>
    <row r="873" spans="2:11">
      <c r="B873" t="s">
        <v>469</v>
      </c>
      <c r="C873">
        <v>2009</v>
      </c>
      <c r="D873" t="s">
        <v>1</v>
      </c>
      <c r="E873" t="s">
        <v>2</v>
      </c>
      <c r="F873" s="1">
        <v>520446</v>
      </c>
      <c r="K873" s="1">
        <v>520446</v>
      </c>
    </row>
    <row r="874" spans="2:11">
      <c r="B874" t="s">
        <v>470</v>
      </c>
      <c r="C874">
        <v>2009</v>
      </c>
      <c r="D874" t="s">
        <v>1</v>
      </c>
      <c r="E874" t="s">
        <v>2</v>
      </c>
      <c r="F874" s="1">
        <v>200000</v>
      </c>
      <c r="K874" s="1">
        <v>200000</v>
      </c>
    </row>
    <row r="875" spans="2:11">
      <c r="B875" t="s">
        <v>471</v>
      </c>
      <c r="C875">
        <v>2009</v>
      </c>
      <c r="D875" t="s">
        <v>1</v>
      </c>
      <c r="E875" t="s">
        <v>2</v>
      </c>
      <c r="F875" s="1">
        <v>400000</v>
      </c>
      <c r="K875" s="1">
        <v>400000</v>
      </c>
    </row>
    <row r="876" spans="2:11">
      <c r="B876" t="s">
        <v>472</v>
      </c>
      <c r="C876">
        <v>2009</v>
      </c>
      <c r="D876" t="s">
        <v>1</v>
      </c>
      <c r="E876" t="s">
        <v>2</v>
      </c>
      <c r="F876" s="1">
        <v>425000</v>
      </c>
      <c r="K876" s="1">
        <v>425000</v>
      </c>
    </row>
    <row r="877" spans="2:11">
      <c r="B877" t="s">
        <v>16</v>
      </c>
      <c r="C877">
        <v>2009</v>
      </c>
      <c r="D877" t="s">
        <v>1</v>
      </c>
      <c r="E877" t="s">
        <v>2</v>
      </c>
      <c r="F877" s="1">
        <v>2722939</v>
      </c>
      <c r="K877" s="1">
        <v>2722939</v>
      </c>
    </row>
    <row r="878" spans="2:11">
      <c r="B878" t="s">
        <v>242</v>
      </c>
      <c r="C878">
        <v>2009</v>
      </c>
      <c r="D878" t="s">
        <v>1</v>
      </c>
      <c r="E878" t="s">
        <v>2</v>
      </c>
      <c r="F878" s="1">
        <v>950000</v>
      </c>
      <c r="K878" s="1">
        <v>950000</v>
      </c>
    </row>
    <row r="879" spans="2:11">
      <c r="B879" t="s">
        <v>473</v>
      </c>
      <c r="C879">
        <v>2009</v>
      </c>
      <c r="D879" t="s">
        <v>1</v>
      </c>
      <c r="E879" t="s">
        <v>2</v>
      </c>
      <c r="F879" s="1">
        <v>2423679</v>
      </c>
      <c r="K879" s="1">
        <v>2423679</v>
      </c>
    </row>
    <row r="880" spans="2:11">
      <c r="B880" t="s">
        <v>474</v>
      </c>
      <c r="C880">
        <v>2009</v>
      </c>
      <c r="D880" t="s">
        <v>1</v>
      </c>
      <c r="E880" t="s">
        <v>2</v>
      </c>
      <c r="F880" s="1">
        <v>27727</v>
      </c>
      <c r="K880" s="1">
        <v>27727</v>
      </c>
    </row>
    <row r="881" spans="2:11">
      <c r="B881" t="s">
        <v>293</v>
      </c>
      <c r="C881">
        <v>2009</v>
      </c>
      <c r="D881" t="s">
        <v>1</v>
      </c>
      <c r="E881" t="s">
        <v>2</v>
      </c>
      <c r="F881" s="1">
        <v>6000000</v>
      </c>
      <c r="K881" s="1">
        <v>6000000</v>
      </c>
    </row>
    <row r="882" spans="2:11">
      <c r="B882" t="s">
        <v>475</v>
      </c>
      <c r="C882">
        <v>2009</v>
      </c>
      <c r="D882" t="s">
        <v>1</v>
      </c>
      <c r="E882" t="s">
        <v>2</v>
      </c>
      <c r="F882" s="1">
        <v>140000</v>
      </c>
      <c r="K882" s="1">
        <v>140000</v>
      </c>
    </row>
    <row r="883" spans="2:11">
      <c r="B883" t="s">
        <v>476</v>
      </c>
      <c r="C883">
        <v>2009</v>
      </c>
      <c r="D883" t="s">
        <v>1</v>
      </c>
      <c r="E883" t="s">
        <v>427</v>
      </c>
      <c r="F883" s="1">
        <v>110000</v>
      </c>
      <c r="K883" s="1">
        <v>110000</v>
      </c>
    </row>
    <row r="884" spans="2:11">
      <c r="B884" t="s">
        <v>477</v>
      </c>
      <c r="C884">
        <v>2009</v>
      </c>
      <c r="D884" t="s">
        <v>1</v>
      </c>
      <c r="E884" t="s">
        <v>2</v>
      </c>
      <c r="F884" s="1">
        <v>1000000</v>
      </c>
      <c r="K884" s="1">
        <v>1000000</v>
      </c>
    </row>
    <row r="885" spans="2:11">
      <c r="B885" t="s">
        <v>478</v>
      </c>
      <c r="C885">
        <v>2009</v>
      </c>
      <c r="D885" t="s">
        <v>1</v>
      </c>
      <c r="E885" t="s">
        <v>2</v>
      </c>
      <c r="F885" s="1">
        <v>517670</v>
      </c>
      <c r="K885" s="1">
        <v>517670</v>
      </c>
    </row>
    <row r="886" spans="2:11">
      <c r="B886" t="s">
        <v>176</v>
      </c>
      <c r="C886">
        <v>2009</v>
      </c>
      <c r="D886" t="s">
        <v>1</v>
      </c>
      <c r="E886" t="s">
        <v>2</v>
      </c>
      <c r="F886" s="1">
        <v>7000000</v>
      </c>
      <c r="K886" s="1">
        <v>7000000</v>
      </c>
    </row>
    <row r="887" spans="2:11">
      <c r="B887" t="s">
        <v>377</v>
      </c>
      <c r="C887">
        <v>2009</v>
      </c>
      <c r="D887" t="s">
        <v>1</v>
      </c>
      <c r="E887" t="s">
        <v>2</v>
      </c>
      <c r="F887" s="1">
        <v>1001363</v>
      </c>
      <c r="K887" s="1">
        <v>1001363</v>
      </c>
    </row>
    <row r="888" spans="2:11">
      <c r="B888" t="s">
        <v>63</v>
      </c>
      <c r="C888">
        <v>2009</v>
      </c>
      <c r="D888" t="s">
        <v>1</v>
      </c>
      <c r="E888" t="s">
        <v>2</v>
      </c>
      <c r="F888" s="1">
        <v>9961842</v>
      </c>
      <c r="K888" s="1">
        <v>9961842</v>
      </c>
    </row>
    <row r="889" spans="2:11">
      <c r="B889" t="s">
        <v>126</v>
      </c>
      <c r="C889">
        <v>2009</v>
      </c>
      <c r="D889" t="s">
        <v>1</v>
      </c>
      <c r="E889" t="s">
        <v>2</v>
      </c>
      <c r="F889" s="1">
        <v>10000</v>
      </c>
      <c r="K889" s="1">
        <v>10000</v>
      </c>
    </row>
    <row r="890" spans="2:11">
      <c r="B890" t="s">
        <v>194</v>
      </c>
      <c r="C890">
        <v>2009</v>
      </c>
      <c r="D890" t="s">
        <v>1</v>
      </c>
      <c r="E890" t="s">
        <v>2</v>
      </c>
      <c r="F890" s="1">
        <v>50000</v>
      </c>
      <c r="K890" s="1">
        <v>50000</v>
      </c>
    </row>
    <row r="891" spans="2:11">
      <c r="B891" t="s">
        <v>69</v>
      </c>
      <c r="C891">
        <v>2009</v>
      </c>
      <c r="D891" t="s">
        <v>1</v>
      </c>
      <c r="E891" t="s">
        <v>2</v>
      </c>
      <c r="F891" s="1">
        <v>1000000</v>
      </c>
      <c r="K891" s="1">
        <v>1000000</v>
      </c>
    </row>
    <row r="892" spans="2:11">
      <c r="B892" t="s">
        <v>479</v>
      </c>
      <c r="C892">
        <v>2009</v>
      </c>
      <c r="D892" t="s">
        <v>1</v>
      </c>
      <c r="E892" t="s">
        <v>2</v>
      </c>
      <c r="F892" s="1">
        <v>250000</v>
      </c>
      <c r="K892" s="1">
        <v>250000</v>
      </c>
    </row>
    <row r="893" spans="2:11">
      <c r="B893" t="s">
        <v>398</v>
      </c>
      <c r="C893">
        <v>2009</v>
      </c>
      <c r="D893" t="s">
        <v>1</v>
      </c>
      <c r="E893" t="s">
        <v>2</v>
      </c>
      <c r="F893" s="1">
        <v>100000</v>
      </c>
      <c r="K893" s="1">
        <v>100000</v>
      </c>
    </row>
    <row r="894" spans="2:11">
      <c r="B894" t="s">
        <v>34</v>
      </c>
      <c r="C894">
        <v>2009</v>
      </c>
      <c r="D894" t="s">
        <v>1</v>
      </c>
      <c r="E894" t="s">
        <v>2</v>
      </c>
      <c r="F894" s="1">
        <v>23239450</v>
      </c>
      <c r="K894" s="1">
        <v>23239450</v>
      </c>
    </row>
    <row r="895" spans="2:11">
      <c r="B895" t="s">
        <v>358</v>
      </c>
      <c r="C895">
        <v>2009</v>
      </c>
      <c r="D895" t="s">
        <v>1</v>
      </c>
      <c r="E895" t="s">
        <v>2</v>
      </c>
      <c r="F895" s="1">
        <v>398534</v>
      </c>
      <c r="K895" s="1">
        <v>398534</v>
      </c>
    </row>
    <row r="896" spans="2:11">
      <c r="B896" t="s">
        <v>480</v>
      </c>
      <c r="C896">
        <v>2009</v>
      </c>
      <c r="D896" t="s">
        <v>1</v>
      </c>
      <c r="E896" t="s">
        <v>2</v>
      </c>
      <c r="F896" s="1">
        <v>1470457</v>
      </c>
      <c r="K896" s="1">
        <v>1470457</v>
      </c>
    </row>
    <row r="897" spans="2:25">
      <c r="B897" t="s">
        <v>432</v>
      </c>
      <c r="C897">
        <v>2009</v>
      </c>
      <c r="D897" t="s">
        <v>1</v>
      </c>
      <c r="E897" t="s">
        <v>2</v>
      </c>
      <c r="F897" s="1">
        <v>250000</v>
      </c>
      <c r="K897" s="1">
        <v>250000</v>
      </c>
    </row>
    <row r="898" spans="2:25">
      <c r="B898" t="s">
        <v>34</v>
      </c>
      <c r="C898">
        <v>2009</v>
      </c>
      <c r="D898" t="s">
        <v>1</v>
      </c>
      <c r="E898" t="s">
        <v>2</v>
      </c>
      <c r="F898" s="1">
        <v>91300</v>
      </c>
      <c r="K898" s="1">
        <v>91300</v>
      </c>
    </row>
    <row r="899" spans="2:25">
      <c r="B899" t="s">
        <v>164</v>
      </c>
      <c r="C899">
        <v>2009</v>
      </c>
      <c r="D899" t="s">
        <v>1</v>
      </c>
      <c r="E899" t="s">
        <v>2</v>
      </c>
      <c r="F899" s="1">
        <v>576191</v>
      </c>
      <c r="K899" s="1">
        <v>576191</v>
      </c>
    </row>
    <row r="900" spans="2:25">
      <c r="B900" t="s">
        <v>335</v>
      </c>
      <c r="C900">
        <v>2009</v>
      </c>
      <c r="D900" t="s">
        <v>1</v>
      </c>
      <c r="E900" t="s">
        <v>2</v>
      </c>
      <c r="F900" s="1">
        <v>597077</v>
      </c>
      <c r="K900" s="1">
        <v>597077</v>
      </c>
    </row>
    <row r="901" spans="2:25">
      <c r="B901" t="s">
        <v>481</v>
      </c>
      <c r="C901">
        <v>2009</v>
      </c>
      <c r="D901" t="s">
        <v>1</v>
      </c>
      <c r="E901" t="s">
        <v>2</v>
      </c>
      <c r="F901" s="1">
        <v>978105</v>
      </c>
      <c r="K901" s="1">
        <v>978105</v>
      </c>
      <c r="P901">
        <v>2008</v>
      </c>
      <c r="Q901">
        <v>2007</v>
      </c>
      <c r="R901">
        <v>2006</v>
      </c>
      <c r="S901">
        <v>2005</v>
      </c>
      <c r="T901">
        <v>2004</v>
      </c>
      <c r="U901">
        <v>2003</v>
      </c>
      <c r="V901">
        <v>2002</v>
      </c>
      <c r="W901">
        <v>2001</v>
      </c>
      <c r="X901">
        <v>2000</v>
      </c>
      <c r="Y901">
        <v>1999</v>
      </c>
    </row>
    <row r="902" spans="2:25">
      <c r="B902" t="s">
        <v>288</v>
      </c>
      <c r="C902">
        <v>2009</v>
      </c>
      <c r="D902" t="s">
        <v>1</v>
      </c>
      <c r="E902" t="s">
        <v>427</v>
      </c>
      <c r="F902" s="1">
        <v>2597280</v>
      </c>
      <c r="K902" s="1">
        <v>2597280</v>
      </c>
    </row>
    <row r="903" spans="2:25">
      <c r="B903" t="s">
        <v>482</v>
      </c>
      <c r="C903">
        <v>2009</v>
      </c>
      <c r="D903" t="s">
        <v>1</v>
      </c>
      <c r="E903" t="s">
        <v>2</v>
      </c>
      <c r="F903" s="1">
        <v>2237530</v>
      </c>
      <c r="K903" s="1">
        <v>2237530</v>
      </c>
      <c r="P903" s="8">
        <v>1118424</v>
      </c>
      <c r="Q903" s="8">
        <v>297045</v>
      </c>
      <c r="R903" s="1">
        <v>4873500</v>
      </c>
      <c r="S903" s="1">
        <f>2506116</f>
        <v>2506116</v>
      </c>
      <c r="T903" s="1">
        <v>2100000</v>
      </c>
      <c r="U903" s="1">
        <v>5218424</v>
      </c>
      <c r="V903" s="1">
        <v>1603000</v>
      </c>
      <c r="W903" s="1">
        <v>70000</v>
      </c>
      <c r="X903" s="1">
        <v>140000</v>
      </c>
      <c r="Y903" s="1">
        <v>22263</v>
      </c>
    </row>
    <row r="904" spans="2:25">
      <c r="B904" t="s">
        <v>19</v>
      </c>
      <c r="C904">
        <v>2009</v>
      </c>
      <c r="D904" t="s">
        <v>1</v>
      </c>
      <c r="E904" t="s">
        <v>2</v>
      </c>
      <c r="F904" s="1">
        <v>250000</v>
      </c>
      <c r="K904" s="1">
        <v>250000</v>
      </c>
      <c r="P904" s="8">
        <v>231382</v>
      </c>
      <c r="Q904" s="8">
        <v>599947</v>
      </c>
      <c r="R904" s="1">
        <v>400000</v>
      </c>
      <c r="S904" s="1">
        <v>365000</v>
      </c>
      <c r="T904" s="1">
        <v>200000</v>
      </c>
      <c r="U904" s="1">
        <v>1800000</v>
      </c>
      <c r="V904" s="1">
        <v>2652000</v>
      </c>
      <c r="W904" s="1">
        <v>3525000</v>
      </c>
      <c r="X904" s="1">
        <v>10000000</v>
      </c>
      <c r="Y904" s="1">
        <v>100000</v>
      </c>
    </row>
    <row r="905" spans="2:25">
      <c r="B905" t="s">
        <v>483</v>
      </c>
      <c r="C905">
        <v>2009</v>
      </c>
      <c r="D905" t="s">
        <v>1</v>
      </c>
      <c r="E905" t="s">
        <v>2</v>
      </c>
      <c r="F905" s="1">
        <v>643881</v>
      </c>
      <c r="K905" s="1">
        <v>643881</v>
      </c>
      <c r="P905" s="8">
        <v>498724</v>
      </c>
      <c r="Q905" s="8">
        <v>4850460</v>
      </c>
      <c r="R905" s="1">
        <v>500000</v>
      </c>
      <c r="S905" s="1">
        <v>187000</v>
      </c>
      <c r="T905" s="1">
        <v>553493</v>
      </c>
      <c r="U905" s="1">
        <v>300000</v>
      </c>
      <c r="V905" s="1">
        <v>213000</v>
      </c>
      <c r="W905" s="1">
        <v>1557098</v>
      </c>
      <c r="X905" s="1">
        <v>9382373</v>
      </c>
      <c r="Y905" s="1">
        <v>227352</v>
      </c>
    </row>
    <row r="906" spans="2:25">
      <c r="B906" t="s">
        <v>484</v>
      </c>
      <c r="C906">
        <v>2009</v>
      </c>
      <c r="D906" t="s">
        <v>1</v>
      </c>
      <c r="E906" t="s">
        <v>2</v>
      </c>
      <c r="F906" s="1">
        <v>432898</v>
      </c>
      <c r="K906" s="1">
        <v>432898</v>
      </c>
      <c r="P906" s="8">
        <v>4000000</v>
      </c>
      <c r="Q906" s="8">
        <v>801808</v>
      </c>
      <c r="R906" s="1">
        <v>300000</v>
      </c>
      <c r="S906" s="1">
        <v>50000</v>
      </c>
      <c r="T906" s="1">
        <v>2100000</v>
      </c>
      <c r="U906" s="1">
        <v>250675</v>
      </c>
      <c r="V906" s="1">
        <v>4500000</v>
      </c>
      <c r="W906" s="1">
        <v>125000</v>
      </c>
      <c r="X906" s="1">
        <v>12207733</v>
      </c>
      <c r="Y906" s="1">
        <f>SUM(Y903:Y905)</f>
        <v>349615</v>
      </c>
    </row>
    <row r="907" spans="2:25">
      <c r="B907" t="s">
        <v>485</v>
      </c>
      <c r="C907">
        <v>2009</v>
      </c>
      <c r="D907" t="s">
        <v>1</v>
      </c>
      <c r="E907" t="s">
        <v>2</v>
      </c>
      <c r="F907" s="1">
        <v>50000</v>
      </c>
      <c r="K907" s="1">
        <v>50000</v>
      </c>
      <c r="P907" s="8">
        <v>325000</v>
      </c>
      <c r="Q907" s="8">
        <v>3264920</v>
      </c>
      <c r="R907" s="1">
        <v>642753</v>
      </c>
      <c r="S907" s="1">
        <v>2131800</v>
      </c>
      <c r="T907" s="1">
        <v>574060</v>
      </c>
      <c r="U907" s="1">
        <v>11480000</v>
      </c>
      <c r="V907" s="1">
        <v>1590031</v>
      </c>
      <c r="W907" s="1">
        <v>14000000</v>
      </c>
      <c r="X907" s="1">
        <v>6752627</v>
      </c>
    </row>
    <row r="908" spans="2:25">
      <c r="B908" t="s">
        <v>115</v>
      </c>
      <c r="C908">
        <v>2009</v>
      </c>
      <c r="D908" t="s">
        <v>1</v>
      </c>
      <c r="E908" t="s">
        <v>2</v>
      </c>
      <c r="F908" s="1">
        <v>215000</v>
      </c>
      <c r="K908" s="1">
        <v>215000</v>
      </c>
      <c r="P908" s="8">
        <v>3774912</v>
      </c>
      <c r="Q908" s="8">
        <v>8003846</v>
      </c>
      <c r="R908" s="1">
        <v>4336500</v>
      </c>
      <c r="S908" s="1">
        <v>671361</v>
      </c>
      <c r="T908" s="1">
        <v>900000</v>
      </c>
      <c r="U908" s="1">
        <v>1000000</v>
      </c>
      <c r="V908" s="1">
        <v>199984</v>
      </c>
      <c r="W908" s="1">
        <v>1111250</v>
      </c>
      <c r="X908" s="1">
        <v>3187000</v>
      </c>
    </row>
    <row r="909" spans="2:25">
      <c r="B909" t="s">
        <v>486</v>
      </c>
      <c r="C909">
        <v>2009</v>
      </c>
      <c r="D909" t="s">
        <v>1</v>
      </c>
      <c r="E909" t="s">
        <v>2</v>
      </c>
      <c r="F909" s="1">
        <v>51700</v>
      </c>
      <c r="K909" s="1">
        <v>51700</v>
      </c>
      <c r="P909" s="8">
        <v>6929430</v>
      </c>
      <c r="Q909" s="8">
        <v>11437987</v>
      </c>
      <c r="R909" s="1">
        <v>960000</v>
      </c>
      <c r="S909" s="1">
        <v>250000</v>
      </c>
      <c r="T909" s="1">
        <v>3632666</v>
      </c>
      <c r="U909" s="1">
        <v>12704649</v>
      </c>
      <c r="V909" s="1">
        <v>4992043</v>
      </c>
      <c r="W909" s="1">
        <v>300000</v>
      </c>
      <c r="X909" s="1">
        <v>4934800</v>
      </c>
    </row>
    <row r="910" spans="2:25">
      <c r="B910" t="s">
        <v>487</v>
      </c>
      <c r="C910">
        <v>2009</v>
      </c>
      <c r="D910" t="s">
        <v>1</v>
      </c>
      <c r="E910" t="s">
        <v>2</v>
      </c>
      <c r="F910" s="1">
        <v>1000330</v>
      </c>
      <c r="K910" s="1">
        <v>1000330</v>
      </c>
      <c r="P910" s="8">
        <v>4114700</v>
      </c>
      <c r="Q910" s="8">
        <v>2849411</v>
      </c>
      <c r="R910" s="1">
        <v>1350000</v>
      </c>
      <c r="S910" s="1">
        <v>750000</v>
      </c>
      <c r="T910" s="1">
        <v>170000</v>
      </c>
      <c r="U910" s="1">
        <v>1200000</v>
      </c>
      <c r="V910" s="1">
        <v>2968952</v>
      </c>
      <c r="W910" s="1">
        <v>450000</v>
      </c>
      <c r="X910" s="1">
        <v>1205600</v>
      </c>
    </row>
    <row r="911" spans="2:25">
      <c r="B911" t="s">
        <v>488</v>
      </c>
      <c r="C911">
        <v>2009</v>
      </c>
      <c r="D911" t="s">
        <v>1</v>
      </c>
      <c r="E911" t="s">
        <v>2</v>
      </c>
      <c r="F911" s="1">
        <v>300000</v>
      </c>
      <c r="K911" s="1">
        <v>300000</v>
      </c>
      <c r="P911" s="8">
        <v>792216</v>
      </c>
      <c r="Q911" s="8">
        <v>900000</v>
      </c>
      <c r="R911" s="1">
        <v>2002000</v>
      </c>
      <c r="S911" s="1">
        <v>170000</v>
      </c>
      <c r="T911" s="1">
        <v>5542579</v>
      </c>
      <c r="U911" s="1">
        <v>7910896</v>
      </c>
      <c r="V911" s="1">
        <v>5000</v>
      </c>
      <c r="W911" s="1">
        <v>9364000</v>
      </c>
      <c r="X911" s="1">
        <v>1576958</v>
      </c>
    </row>
    <row r="912" spans="2:25">
      <c r="B912" t="s">
        <v>299</v>
      </c>
      <c r="C912">
        <v>2009</v>
      </c>
      <c r="D912" t="s">
        <v>1</v>
      </c>
      <c r="E912" t="s">
        <v>2</v>
      </c>
      <c r="F912" s="1">
        <v>500000</v>
      </c>
      <c r="K912" s="1">
        <v>500000</v>
      </c>
      <c r="P912" s="8">
        <v>1221800</v>
      </c>
      <c r="Q912" s="8">
        <v>1475261</v>
      </c>
      <c r="R912" s="1">
        <v>1819055</v>
      </c>
      <c r="S912" s="1">
        <v>7913604</v>
      </c>
      <c r="T912" s="1">
        <v>1200000</v>
      </c>
      <c r="U912" s="1">
        <v>940148</v>
      </c>
      <c r="V912" s="1">
        <v>1439000</v>
      </c>
      <c r="W912" s="1">
        <v>91200</v>
      </c>
      <c r="X912" s="1">
        <v>5100000</v>
      </c>
    </row>
    <row r="913" spans="2:24">
      <c r="B913" t="s">
        <v>489</v>
      </c>
      <c r="C913">
        <v>2009</v>
      </c>
      <c r="D913" t="s">
        <v>1</v>
      </c>
      <c r="E913" t="s">
        <v>2</v>
      </c>
      <c r="F913" s="1">
        <v>221755</v>
      </c>
      <c r="K913" s="1">
        <v>221755</v>
      </c>
      <c r="P913" s="8">
        <v>7750417</v>
      </c>
      <c r="Q913" s="8">
        <v>1640410</v>
      </c>
      <c r="R913" s="1">
        <v>481844</v>
      </c>
      <c r="S913" s="1">
        <v>3079800</v>
      </c>
      <c r="T913" s="1">
        <v>883200</v>
      </c>
      <c r="U913" s="1">
        <v>35000400</v>
      </c>
      <c r="V913" s="1">
        <v>9984927</v>
      </c>
      <c r="W913" s="1">
        <v>81000</v>
      </c>
      <c r="X913" s="1">
        <v>3349200</v>
      </c>
    </row>
    <row r="914" spans="2:24">
      <c r="B914" t="s">
        <v>308</v>
      </c>
      <c r="C914">
        <v>2009</v>
      </c>
      <c r="D914" t="s">
        <v>1</v>
      </c>
      <c r="E914" t="s">
        <v>2</v>
      </c>
      <c r="F914" s="1">
        <v>4001263</v>
      </c>
      <c r="K914" s="1">
        <v>4001263</v>
      </c>
      <c r="P914" s="8">
        <v>1053150</v>
      </c>
      <c r="Q914" s="8">
        <v>285368</v>
      </c>
      <c r="R914" s="1">
        <v>500000</v>
      </c>
      <c r="S914" s="1">
        <v>1179770</v>
      </c>
      <c r="T914" s="1">
        <v>1500000</v>
      </c>
      <c r="U914" s="1">
        <v>11013694</v>
      </c>
      <c r="V914" s="1">
        <v>66400</v>
      </c>
      <c r="W914" s="1">
        <v>96000</v>
      </c>
      <c r="X914" s="1">
        <v>10000</v>
      </c>
    </row>
    <row r="915" spans="2:24">
      <c r="B915" t="s">
        <v>240</v>
      </c>
      <c r="C915">
        <v>2009</v>
      </c>
      <c r="D915" t="s">
        <v>1</v>
      </c>
      <c r="E915" t="s">
        <v>2</v>
      </c>
      <c r="F915" s="1">
        <v>1000000</v>
      </c>
      <c r="K915" s="1">
        <v>1000000</v>
      </c>
      <c r="L915">
        <v>2009</v>
      </c>
      <c r="P915" s="8">
        <v>2000000</v>
      </c>
      <c r="Q915" s="8">
        <v>487475</v>
      </c>
      <c r="R915" s="1">
        <v>604973</v>
      </c>
      <c r="S915" s="1">
        <v>2683400</v>
      </c>
      <c r="T915" s="1">
        <v>700000</v>
      </c>
      <c r="U915" s="1">
        <v>300000</v>
      </c>
      <c r="V915" s="1">
        <v>4000000</v>
      </c>
      <c r="W915" s="1">
        <v>136400</v>
      </c>
      <c r="X915" s="1">
        <v>100000</v>
      </c>
    </row>
    <row r="916" spans="2:24">
      <c r="B916" t="s">
        <v>490</v>
      </c>
      <c r="C916">
        <v>2008</v>
      </c>
      <c r="D916" t="s">
        <v>1</v>
      </c>
      <c r="E916" t="s">
        <v>2</v>
      </c>
      <c r="F916" s="1">
        <v>1118424</v>
      </c>
      <c r="K916" s="1">
        <v>1118424</v>
      </c>
      <c r="P916" s="8">
        <v>15461</v>
      </c>
      <c r="Q916" s="8">
        <v>4500000</v>
      </c>
      <c r="R916" s="1">
        <v>2415760</v>
      </c>
      <c r="S916" s="1">
        <v>575000</v>
      </c>
      <c r="T916" s="1">
        <v>1605669</v>
      </c>
      <c r="U916" s="1">
        <v>12567173</v>
      </c>
      <c r="V916" s="1">
        <v>4000000</v>
      </c>
      <c r="W916" s="1">
        <v>234450</v>
      </c>
      <c r="X916" s="1">
        <v>100000</v>
      </c>
    </row>
    <row r="917" spans="2:24">
      <c r="B917" t="s">
        <v>491</v>
      </c>
      <c r="C917">
        <v>2008</v>
      </c>
      <c r="D917" t="s">
        <v>1</v>
      </c>
      <c r="E917" t="s">
        <v>2</v>
      </c>
      <c r="F917" s="1">
        <v>231382</v>
      </c>
      <c r="K917" s="1">
        <v>231382</v>
      </c>
      <c r="P917" s="8">
        <v>2901632</v>
      </c>
      <c r="Q917" s="8">
        <v>3000000</v>
      </c>
      <c r="R917" s="1">
        <v>8474994</v>
      </c>
      <c r="S917" s="1">
        <v>5620200</v>
      </c>
      <c r="T917" s="1">
        <v>672000</v>
      </c>
      <c r="U917" s="1">
        <v>4800000</v>
      </c>
      <c r="V917" s="1">
        <v>263400</v>
      </c>
      <c r="W917" s="1">
        <v>885000</v>
      </c>
      <c r="X917" s="1">
        <v>1357229</v>
      </c>
    </row>
    <row r="918" spans="2:24">
      <c r="B918" t="s">
        <v>321</v>
      </c>
      <c r="C918">
        <v>2008</v>
      </c>
      <c r="D918" t="s">
        <v>1</v>
      </c>
      <c r="E918" t="s">
        <v>2</v>
      </c>
      <c r="F918" s="1">
        <v>498724</v>
      </c>
      <c r="K918" s="1">
        <v>498724</v>
      </c>
      <c r="P918" s="8">
        <v>500000</v>
      </c>
      <c r="Q918" s="8">
        <v>3120000</v>
      </c>
      <c r="R918" s="1">
        <v>2000000</v>
      </c>
      <c r="S918" s="1">
        <v>726000</v>
      </c>
      <c r="T918" s="1">
        <v>650000</v>
      </c>
      <c r="U918" s="1">
        <v>6750000</v>
      </c>
      <c r="V918" s="1">
        <v>945261</v>
      </c>
      <c r="W918" s="1">
        <v>2968493</v>
      </c>
      <c r="X918" s="1">
        <v>100000</v>
      </c>
    </row>
    <row r="919" spans="2:24">
      <c r="B919" t="s">
        <v>492</v>
      </c>
      <c r="C919">
        <v>2008</v>
      </c>
      <c r="D919" t="s">
        <v>1</v>
      </c>
      <c r="E919" t="s">
        <v>2</v>
      </c>
      <c r="F919" s="1">
        <v>4000000</v>
      </c>
      <c r="K919" s="1">
        <v>4000000</v>
      </c>
      <c r="P919" s="8">
        <v>7697323</v>
      </c>
      <c r="Q919" s="8">
        <v>686784</v>
      </c>
      <c r="R919" s="1">
        <v>500000</v>
      </c>
      <c r="S919" s="1">
        <v>386560</v>
      </c>
      <c r="T919" s="1">
        <v>3768084</v>
      </c>
      <c r="U919" s="1">
        <v>6000000</v>
      </c>
      <c r="V919" s="1">
        <v>345592</v>
      </c>
      <c r="W919" s="1">
        <v>115650</v>
      </c>
      <c r="X919" s="1">
        <v>10000</v>
      </c>
    </row>
    <row r="920" spans="2:24">
      <c r="B920" t="s">
        <v>55</v>
      </c>
      <c r="C920">
        <v>2008</v>
      </c>
      <c r="D920" t="s">
        <v>1</v>
      </c>
      <c r="E920" t="s">
        <v>2</v>
      </c>
      <c r="F920" s="1">
        <v>325000</v>
      </c>
      <c r="K920" s="1">
        <v>325000</v>
      </c>
      <c r="P920" s="8">
        <v>3498875</v>
      </c>
      <c r="Q920" s="8">
        <v>2374065</v>
      </c>
      <c r="R920" s="1">
        <v>3600000</v>
      </c>
      <c r="S920" s="1">
        <v>1200000</v>
      </c>
      <c r="T920" s="1">
        <v>583800</v>
      </c>
      <c r="U920" s="1">
        <v>3295118</v>
      </c>
      <c r="V920" s="1">
        <v>800000</v>
      </c>
      <c r="W920" s="1">
        <v>505500</v>
      </c>
      <c r="X920" s="1">
        <v>10000</v>
      </c>
    </row>
    <row r="921" spans="2:24">
      <c r="B921" t="s">
        <v>17</v>
      </c>
      <c r="C921">
        <v>2008</v>
      </c>
      <c r="D921" t="s">
        <v>1</v>
      </c>
      <c r="E921" t="s">
        <v>2</v>
      </c>
      <c r="F921" s="1">
        <v>3774912</v>
      </c>
      <c r="K921" s="1">
        <v>3774912</v>
      </c>
      <c r="P921" s="8">
        <v>30000</v>
      </c>
      <c r="Q921" s="8">
        <v>442884</v>
      </c>
      <c r="R921" s="1">
        <v>500000</v>
      </c>
      <c r="S921" s="1">
        <v>646851</v>
      </c>
      <c r="T921" s="1">
        <v>77367</v>
      </c>
      <c r="U921" s="1">
        <v>9800000</v>
      </c>
      <c r="V921" s="1">
        <v>1729844</v>
      </c>
      <c r="W921" s="1">
        <v>4998000</v>
      </c>
      <c r="X921" s="1">
        <v>150000</v>
      </c>
    </row>
    <row r="922" spans="2:24">
      <c r="B922" t="s">
        <v>379</v>
      </c>
      <c r="C922">
        <v>2008</v>
      </c>
      <c r="D922" t="s">
        <v>1</v>
      </c>
      <c r="E922" t="s">
        <v>2</v>
      </c>
      <c r="F922" s="1">
        <v>6929430</v>
      </c>
      <c r="K922" s="1">
        <v>6929430</v>
      </c>
      <c r="P922" s="8">
        <v>437807</v>
      </c>
      <c r="Q922" s="8">
        <v>391089</v>
      </c>
      <c r="R922" s="1">
        <v>1800000</v>
      </c>
      <c r="S922" s="1">
        <v>75820</v>
      </c>
      <c r="T922" s="1">
        <v>300000</v>
      </c>
      <c r="U922" s="1">
        <v>7500000</v>
      </c>
      <c r="V922" s="1">
        <v>53500</v>
      </c>
      <c r="W922" s="1">
        <v>5151834</v>
      </c>
      <c r="X922" s="1">
        <v>4974112</v>
      </c>
    </row>
    <row r="923" spans="2:24">
      <c r="B923" t="s">
        <v>244</v>
      </c>
      <c r="C923">
        <v>2009</v>
      </c>
      <c r="D923" t="s">
        <v>1</v>
      </c>
      <c r="E923" t="s">
        <v>2</v>
      </c>
      <c r="F923" s="1">
        <v>4114700</v>
      </c>
      <c r="K923" s="1">
        <v>4114700</v>
      </c>
      <c r="P923" s="8">
        <v>1465000</v>
      </c>
      <c r="Q923" s="8">
        <v>997614</v>
      </c>
      <c r="R923" s="1">
        <v>2000000</v>
      </c>
      <c r="S923" s="1">
        <v>20000000</v>
      </c>
      <c r="T923" s="1">
        <v>120458</v>
      </c>
      <c r="U923" s="1">
        <v>250000</v>
      </c>
      <c r="V923" s="1">
        <v>436800</v>
      </c>
      <c r="W923" s="1">
        <v>300000</v>
      </c>
      <c r="X923" s="1">
        <v>1261087</v>
      </c>
    </row>
    <row r="924" spans="2:24">
      <c r="B924" t="s">
        <v>493</v>
      </c>
      <c r="C924">
        <v>2009</v>
      </c>
      <c r="D924" t="s">
        <v>1</v>
      </c>
      <c r="E924" t="s">
        <v>2</v>
      </c>
      <c r="F924" s="1">
        <v>792216</v>
      </c>
      <c r="K924" s="1">
        <v>792216</v>
      </c>
      <c r="P924" s="8">
        <v>75000</v>
      </c>
      <c r="Q924" s="8">
        <v>850000</v>
      </c>
      <c r="R924" s="1">
        <v>758910</v>
      </c>
      <c r="S924" s="1">
        <v>477691</v>
      </c>
      <c r="T924" s="1">
        <v>476683</v>
      </c>
      <c r="U924" s="1">
        <v>1540002</v>
      </c>
      <c r="V924" s="1">
        <v>310500</v>
      </c>
      <c r="W924" s="1">
        <v>322500</v>
      </c>
      <c r="X924" s="1">
        <v>4290220</v>
      </c>
    </row>
    <row r="925" spans="2:24">
      <c r="B925" t="s">
        <v>494</v>
      </c>
      <c r="C925">
        <v>2009</v>
      </c>
      <c r="D925" t="s">
        <v>1</v>
      </c>
      <c r="E925" t="s">
        <v>2</v>
      </c>
      <c r="F925" s="1">
        <v>1221800</v>
      </c>
      <c r="K925" s="1">
        <v>1221800</v>
      </c>
      <c r="P925" s="8">
        <v>225000</v>
      </c>
      <c r="Q925" s="8">
        <v>1995651</v>
      </c>
      <c r="R925" s="1">
        <v>262500</v>
      </c>
      <c r="S925" s="1">
        <v>1864060</v>
      </c>
      <c r="T925" s="1">
        <v>87028</v>
      </c>
      <c r="U925" s="1">
        <v>20000</v>
      </c>
      <c r="V925" s="1">
        <v>3920038</v>
      </c>
      <c r="W925" s="1">
        <v>12660353</v>
      </c>
      <c r="X925" s="1">
        <v>5914021</v>
      </c>
    </row>
    <row r="926" spans="2:24">
      <c r="B926" t="s">
        <v>56</v>
      </c>
      <c r="C926">
        <v>2009</v>
      </c>
      <c r="D926" t="s">
        <v>1</v>
      </c>
      <c r="E926" t="s">
        <v>2</v>
      </c>
      <c r="F926" s="1">
        <v>7750417</v>
      </c>
      <c r="K926" s="1">
        <v>7750417</v>
      </c>
      <c r="P926" s="8">
        <v>1200000</v>
      </c>
      <c r="Q926" s="8">
        <v>152900</v>
      </c>
      <c r="R926" s="1">
        <v>405698</v>
      </c>
      <c r="S926" s="1">
        <v>3779763</v>
      </c>
      <c r="T926" s="1">
        <v>1200000</v>
      </c>
      <c r="U926" s="1">
        <v>5483812</v>
      </c>
      <c r="V926" s="1">
        <v>3360000</v>
      </c>
      <c r="W926" s="1">
        <v>517500</v>
      </c>
      <c r="X926" s="1">
        <v>300000</v>
      </c>
    </row>
    <row r="927" spans="2:24">
      <c r="B927" t="s">
        <v>495</v>
      </c>
      <c r="C927">
        <v>2009</v>
      </c>
      <c r="D927" t="s">
        <v>1</v>
      </c>
      <c r="E927" t="s">
        <v>2</v>
      </c>
      <c r="F927" s="1">
        <v>1053150</v>
      </c>
      <c r="K927" s="1">
        <v>1053150</v>
      </c>
      <c r="P927" s="8">
        <v>2999960</v>
      </c>
      <c r="Q927" s="8">
        <v>179482</v>
      </c>
      <c r="R927" s="1">
        <v>10000</v>
      </c>
      <c r="S927" s="1">
        <v>298000</v>
      </c>
      <c r="T927" s="1">
        <v>1939650</v>
      </c>
      <c r="U927" s="1">
        <v>18743505</v>
      </c>
      <c r="V927" s="1">
        <v>3325000</v>
      </c>
      <c r="W927" s="1">
        <v>210000</v>
      </c>
      <c r="X927" s="1">
        <v>300000</v>
      </c>
    </row>
    <row r="928" spans="2:24">
      <c r="B928" t="s">
        <v>496</v>
      </c>
      <c r="C928">
        <v>2009</v>
      </c>
      <c r="D928" t="s">
        <v>1</v>
      </c>
      <c r="E928" t="s">
        <v>2</v>
      </c>
      <c r="F928" s="1">
        <v>2000000</v>
      </c>
      <c r="K928" s="1">
        <v>2000000</v>
      </c>
      <c r="P928" s="8">
        <v>4989262</v>
      </c>
      <c r="Q928" s="8">
        <v>341000</v>
      </c>
      <c r="R928" s="1">
        <v>3950000</v>
      </c>
      <c r="S928" s="1">
        <v>625000</v>
      </c>
      <c r="T928" s="1">
        <v>8873335</v>
      </c>
      <c r="U928" s="1">
        <v>3000000</v>
      </c>
      <c r="V928" s="1">
        <v>3547119</v>
      </c>
      <c r="W928" s="1">
        <v>238080</v>
      </c>
      <c r="X928" s="1">
        <v>4430000</v>
      </c>
    </row>
    <row r="929" spans="2:24">
      <c r="B929" t="s">
        <v>265</v>
      </c>
      <c r="C929">
        <v>2009</v>
      </c>
      <c r="D929" t="s">
        <v>1</v>
      </c>
      <c r="E929" t="s">
        <v>2</v>
      </c>
      <c r="F929" s="1">
        <v>15461</v>
      </c>
      <c r="K929" s="1">
        <v>15461</v>
      </c>
      <c r="P929" s="8">
        <v>300000</v>
      </c>
      <c r="Q929" s="8">
        <v>250000</v>
      </c>
      <c r="R929" s="1">
        <v>500000</v>
      </c>
      <c r="S929" s="1">
        <v>250000</v>
      </c>
      <c r="T929" s="1">
        <v>1697978</v>
      </c>
      <c r="U929" s="1">
        <v>144650</v>
      </c>
      <c r="V929" s="1">
        <v>5189705</v>
      </c>
      <c r="W929" s="1">
        <v>135000</v>
      </c>
      <c r="X929" s="1">
        <v>7999978</v>
      </c>
    </row>
    <row r="930" spans="2:24">
      <c r="B930" t="s">
        <v>28</v>
      </c>
      <c r="C930">
        <v>2009</v>
      </c>
      <c r="D930" t="s">
        <v>1</v>
      </c>
      <c r="E930" t="s">
        <v>2</v>
      </c>
      <c r="F930" s="1">
        <v>2901632</v>
      </c>
      <c r="K930" s="1">
        <v>2901632</v>
      </c>
      <c r="P930" s="8">
        <v>309554</v>
      </c>
      <c r="Q930" s="8">
        <v>999698</v>
      </c>
      <c r="R930" s="1">
        <v>800000</v>
      </c>
      <c r="S930" s="1">
        <v>6900000</v>
      </c>
      <c r="T930" s="1">
        <v>131417</v>
      </c>
      <c r="U930" s="1">
        <v>9900000</v>
      </c>
      <c r="V930" s="1">
        <v>2882369</v>
      </c>
      <c r="W930" s="1">
        <v>125000</v>
      </c>
      <c r="X930" s="1">
        <v>20000</v>
      </c>
    </row>
    <row r="931" spans="2:24">
      <c r="B931" t="s">
        <v>311</v>
      </c>
      <c r="C931">
        <v>2009</v>
      </c>
      <c r="D931" t="s">
        <v>1</v>
      </c>
      <c r="E931" t="s">
        <v>2</v>
      </c>
      <c r="F931" s="1">
        <v>500000</v>
      </c>
      <c r="K931" s="1">
        <v>500000</v>
      </c>
      <c r="P931" s="8">
        <v>2046674</v>
      </c>
      <c r="Q931" s="8">
        <v>1511578</v>
      </c>
      <c r="R931" s="1">
        <v>306500</v>
      </c>
      <c r="S931" s="1">
        <v>1972800</v>
      </c>
      <c r="T931" s="1">
        <v>9967084</v>
      </c>
      <c r="U931" s="1">
        <v>250000</v>
      </c>
      <c r="V931" s="1">
        <v>3520290</v>
      </c>
      <c r="W931" s="1">
        <v>15000</v>
      </c>
      <c r="X931" s="1">
        <v>1200000</v>
      </c>
    </row>
    <row r="932" spans="2:24">
      <c r="B932" t="s">
        <v>445</v>
      </c>
      <c r="C932">
        <v>2009</v>
      </c>
      <c r="D932" t="s">
        <v>1</v>
      </c>
      <c r="E932" t="s">
        <v>2</v>
      </c>
      <c r="F932" s="1">
        <v>7697323</v>
      </c>
      <c r="K932" s="1">
        <v>7697323</v>
      </c>
      <c r="P932" s="8">
        <v>2899727</v>
      </c>
      <c r="Q932" s="8">
        <v>450223</v>
      </c>
      <c r="R932" s="1">
        <v>15206150</v>
      </c>
      <c r="S932" s="1">
        <v>125000</v>
      </c>
      <c r="T932" s="1">
        <v>13512</v>
      </c>
      <c r="U932" s="1">
        <v>3000000</v>
      </c>
      <c r="V932" s="1">
        <v>2699363</v>
      </c>
      <c r="W932" s="1">
        <v>674472</v>
      </c>
      <c r="X932" s="1">
        <v>1663110</v>
      </c>
    </row>
    <row r="933" spans="2:24">
      <c r="B933" t="s">
        <v>324</v>
      </c>
      <c r="C933">
        <v>2009</v>
      </c>
      <c r="D933" t="s">
        <v>1</v>
      </c>
      <c r="E933" t="s">
        <v>2</v>
      </c>
      <c r="F933" s="1">
        <v>3498875</v>
      </c>
      <c r="K933" s="1">
        <v>3498875</v>
      </c>
      <c r="P933" s="8">
        <v>1600000</v>
      </c>
      <c r="Q933" s="8">
        <v>1719640</v>
      </c>
      <c r="R933" s="1">
        <v>3000000</v>
      </c>
      <c r="S933" s="1">
        <v>369000</v>
      </c>
      <c r="T933" s="1">
        <v>1125270</v>
      </c>
      <c r="U933" s="1">
        <v>450000</v>
      </c>
      <c r="V933" s="1">
        <v>400000</v>
      </c>
      <c r="W933" s="1">
        <v>500000</v>
      </c>
      <c r="X933" s="1">
        <v>13568880</v>
      </c>
    </row>
    <row r="934" spans="2:24">
      <c r="B934" t="s">
        <v>497</v>
      </c>
      <c r="C934">
        <v>2009</v>
      </c>
      <c r="D934" t="s">
        <v>1</v>
      </c>
      <c r="E934" t="s">
        <v>2</v>
      </c>
      <c r="F934" s="1">
        <v>30000</v>
      </c>
      <c r="K934" s="1">
        <v>30000</v>
      </c>
      <c r="P934" s="8">
        <v>2605527</v>
      </c>
      <c r="Q934" s="8">
        <v>300000</v>
      </c>
      <c r="R934" s="1">
        <v>750584</v>
      </c>
      <c r="S934" s="1">
        <v>1715073</v>
      </c>
      <c r="T934" s="1">
        <v>7613637</v>
      </c>
      <c r="U934" s="1">
        <v>22262000</v>
      </c>
      <c r="V934" s="1">
        <v>12000000</v>
      </c>
      <c r="W934" s="1">
        <v>1000002</v>
      </c>
      <c r="X934" s="1">
        <v>4110000</v>
      </c>
    </row>
    <row r="935" spans="2:24">
      <c r="B935" t="s">
        <v>438</v>
      </c>
      <c r="C935">
        <v>2009</v>
      </c>
      <c r="D935" t="s">
        <v>1</v>
      </c>
      <c r="E935" t="s">
        <v>2</v>
      </c>
      <c r="F935" s="1">
        <v>437807</v>
      </c>
      <c r="K935" s="1">
        <v>437807</v>
      </c>
      <c r="P935" s="8">
        <v>2025892</v>
      </c>
      <c r="Q935" s="8">
        <v>308000</v>
      </c>
      <c r="R935" s="1">
        <v>5907665</v>
      </c>
      <c r="S935" s="1">
        <v>993317</v>
      </c>
      <c r="T935" s="1">
        <v>1000000</v>
      </c>
      <c r="U935" s="1">
        <v>500000</v>
      </c>
      <c r="V935" s="1">
        <v>3950523</v>
      </c>
      <c r="W935" s="1">
        <v>4371831</v>
      </c>
      <c r="X935" s="1">
        <v>762476</v>
      </c>
    </row>
    <row r="936" spans="2:24">
      <c r="B936" t="s">
        <v>69</v>
      </c>
      <c r="C936">
        <v>2009</v>
      </c>
      <c r="D936" t="s">
        <v>1</v>
      </c>
      <c r="E936" t="s">
        <v>2</v>
      </c>
      <c r="F936" s="1">
        <v>1465000</v>
      </c>
      <c r="K936" s="1">
        <v>1465000</v>
      </c>
      <c r="P936" s="8">
        <v>500000</v>
      </c>
      <c r="Q936" s="8">
        <v>11750000</v>
      </c>
      <c r="R936" s="1">
        <v>7000000</v>
      </c>
      <c r="S936" s="1">
        <v>65000</v>
      </c>
      <c r="T936" s="1">
        <v>1500000</v>
      </c>
      <c r="U936" s="1">
        <v>1000000</v>
      </c>
      <c r="V936" s="1">
        <v>3640000</v>
      </c>
      <c r="W936" s="1">
        <v>1929000</v>
      </c>
      <c r="X936" s="1">
        <v>100000</v>
      </c>
    </row>
    <row r="937" spans="2:24">
      <c r="B937" t="s">
        <v>475</v>
      </c>
      <c r="C937">
        <v>2009</v>
      </c>
      <c r="D937" t="s">
        <v>1</v>
      </c>
      <c r="E937" t="s">
        <v>2</v>
      </c>
      <c r="F937" s="1">
        <v>75000</v>
      </c>
      <c r="K937" s="1">
        <v>75000</v>
      </c>
      <c r="P937" s="8">
        <v>3179363</v>
      </c>
      <c r="Q937" s="8">
        <v>7750000</v>
      </c>
      <c r="R937" s="1">
        <v>7945004</v>
      </c>
      <c r="S937" s="1">
        <v>1255420</v>
      </c>
      <c r="T937" s="1">
        <v>25106639</v>
      </c>
      <c r="U937" s="1">
        <v>228150</v>
      </c>
      <c r="V937" s="1">
        <v>20000000</v>
      </c>
      <c r="W937" s="1">
        <v>981000</v>
      </c>
      <c r="X937" s="1">
        <v>2600000</v>
      </c>
    </row>
    <row r="938" spans="2:24">
      <c r="B938" t="s">
        <v>498</v>
      </c>
      <c r="C938">
        <v>2009</v>
      </c>
      <c r="D938" t="s">
        <v>1</v>
      </c>
      <c r="E938" t="s">
        <v>2</v>
      </c>
      <c r="F938" s="1">
        <v>225000</v>
      </c>
      <c r="K938" s="1">
        <v>225000</v>
      </c>
      <c r="P938" s="8">
        <v>496776</v>
      </c>
      <c r="Q938" s="8">
        <v>2761002</v>
      </c>
      <c r="R938" s="1">
        <v>15000</v>
      </c>
      <c r="S938" s="1">
        <v>7023100</v>
      </c>
      <c r="T938" s="1">
        <v>200000</v>
      </c>
      <c r="U938" s="1">
        <v>68800</v>
      </c>
      <c r="V938" s="1">
        <v>150000</v>
      </c>
      <c r="W938" s="1">
        <v>2749201</v>
      </c>
      <c r="X938" s="1">
        <v>3086347</v>
      </c>
    </row>
    <row r="939" spans="2:24">
      <c r="B939" t="s">
        <v>499</v>
      </c>
      <c r="C939">
        <v>2009</v>
      </c>
      <c r="D939" t="s">
        <v>1</v>
      </c>
      <c r="E939" t="s">
        <v>2</v>
      </c>
      <c r="F939" s="1">
        <v>1200000</v>
      </c>
      <c r="K939" s="1">
        <v>1200000</v>
      </c>
      <c r="P939" s="8">
        <v>1612877</v>
      </c>
      <c r="Q939" s="8">
        <v>484948</v>
      </c>
      <c r="R939" s="1">
        <v>9900000</v>
      </c>
      <c r="S939" s="1">
        <v>637532</v>
      </c>
      <c r="T939" s="1">
        <v>450000</v>
      </c>
      <c r="U939" s="1">
        <v>1747200</v>
      </c>
      <c r="V939" s="1">
        <f>SUM(V903:V938)+AA917+U909+V898+U903:U993</f>
        <v>126135490</v>
      </c>
      <c r="W939" s="1">
        <v>1987600</v>
      </c>
      <c r="X939" s="1">
        <v>156000</v>
      </c>
    </row>
    <row r="940" spans="2:24">
      <c r="B940" t="s">
        <v>431</v>
      </c>
      <c r="C940">
        <v>2009</v>
      </c>
      <c r="D940" t="s">
        <v>1</v>
      </c>
      <c r="E940" t="s">
        <v>2</v>
      </c>
      <c r="F940" s="1">
        <v>2999960</v>
      </c>
      <c r="K940" s="1">
        <v>2999960</v>
      </c>
      <c r="P940" s="8">
        <v>550000</v>
      </c>
      <c r="Q940" s="8">
        <v>888638</v>
      </c>
      <c r="R940" s="1">
        <v>442320</v>
      </c>
      <c r="S940" s="1">
        <v>10000</v>
      </c>
      <c r="T940" s="1">
        <v>200000</v>
      </c>
      <c r="U940" s="1">
        <v>210000</v>
      </c>
      <c r="W940" s="1">
        <v>1254000</v>
      </c>
      <c r="X940" s="1">
        <v>30000</v>
      </c>
    </row>
    <row r="941" spans="2:24">
      <c r="B941" t="s">
        <v>194</v>
      </c>
      <c r="C941">
        <v>2009</v>
      </c>
      <c r="D941" t="s">
        <v>1</v>
      </c>
      <c r="E941" t="s">
        <v>2</v>
      </c>
      <c r="F941" s="1">
        <v>4989262</v>
      </c>
      <c r="K941" s="1">
        <v>4989262</v>
      </c>
      <c r="P941" s="8">
        <v>328000</v>
      </c>
      <c r="Q941" s="8">
        <v>121638</v>
      </c>
      <c r="R941" s="1">
        <v>3380890</v>
      </c>
      <c r="S941" s="1">
        <v>911500</v>
      </c>
      <c r="T941" s="1">
        <v>189886</v>
      </c>
      <c r="U941" s="1">
        <v>600000</v>
      </c>
      <c r="W941" s="1">
        <v>1076400</v>
      </c>
      <c r="X941" s="1">
        <v>750000</v>
      </c>
    </row>
    <row r="942" spans="2:24">
      <c r="B942" t="s">
        <v>466</v>
      </c>
      <c r="C942">
        <v>2009</v>
      </c>
      <c r="D942" t="s">
        <v>1</v>
      </c>
      <c r="E942" t="s">
        <v>2</v>
      </c>
      <c r="F942" s="1">
        <v>300000</v>
      </c>
      <c r="K942" s="1">
        <v>300000</v>
      </c>
      <c r="P942" s="8">
        <v>490021</v>
      </c>
      <c r="Q942" s="8">
        <v>743550</v>
      </c>
      <c r="R942" s="1">
        <v>250000</v>
      </c>
      <c r="S942" s="1">
        <v>2148910</v>
      </c>
      <c r="T942" s="1">
        <v>2000000</v>
      </c>
      <c r="U942" s="1">
        <v>13669000</v>
      </c>
      <c r="W942" s="1">
        <v>12000000</v>
      </c>
      <c r="X942" s="1">
        <v>3600000</v>
      </c>
    </row>
    <row r="943" spans="2:24">
      <c r="B943" t="s">
        <v>379</v>
      </c>
      <c r="C943">
        <v>2009</v>
      </c>
      <c r="D943" t="s">
        <v>1</v>
      </c>
      <c r="E943" t="s">
        <v>2</v>
      </c>
      <c r="F943" s="1">
        <v>309554</v>
      </c>
      <c r="K943" s="1">
        <v>309554</v>
      </c>
      <c r="P943" s="8">
        <v>910000</v>
      </c>
      <c r="Q943" s="8">
        <v>21000</v>
      </c>
      <c r="R943" s="1">
        <v>6000067</v>
      </c>
      <c r="S943" s="1">
        <v>3427323</v>
      </c>
      <c r="T943" s="1">
        <v>79115</v>
      </c>
      <c r="U943" s="1">
        <v>10000</v>
      </c>
      <c r="W943" s="1">
        <v>1500000</v>
      </c>
      <c r="X943" s="1">
        <v>191950</v>
      </c>
    </row>
    <row r="944" spans="2:24">
      <c r="B944" t="s">
        <v>28</v>
      </c>
      <c r="C944">
        <v>2009</v>
      </c>
      <c r="D944" t="s">
        <v>1</v>
      </c>
      <c r="E944" t="s">
        <v>2</v>
      </c>
      <c r="F944" s="1">
        <v>2046674</v>
      </c>
      <c r="K944" s="1">
        <v>2046674</v>
      </c>
      <c r="P944" s="8">
        <v>200000</v>
      </c>
      <c r="Q944" s="8">
        <v>1137632</v>
      </c>
      <c r="R944" s="1">
        <v>35000</v>
      </c>
      <c r="S944" s="1">
        <v>1975157</v>
      </c>
      <c r="T944" s="1">
        <v>115000</v>
      </c>
      <c r="U944" s="1">
        <v>500000</v>
      </c>
      <c r="W944" s="1">
        <v>125104</v>
      </c>
      <c r="X944" s="1">
        <v>132000</v>
      </c>
    </row>
    <row r="945" spans="2:24">
      <c r="B945" t="s">
        <v>20</v>
      </c>
      <c r="C945">
        <v>2009</v>
      </c>
      <c r="D945" t="s">
        <v>1</v>
      </c>
      <c r="E945" t="s">
        <v>2</v>
      </c>
      <c r="F945" s="1">
        <v>2899727</v>
      </c>
      <c r="K945" s="1">
        <v>2899727</v>
      </c>
      <c r="P945" s="8">
        <v>6550516</v>
      </c>
      <c r="Q945" s="8">
        <v>3000000</v>
      </c>
      <c r="R945" s="1">
        <v>325000</v>
      </c>
      <c r="S945" s="1">
        <v>2520000</v>
      </c>
      <c r="T945" s="1">
        <v>987579</v>
      </c>
      <c r="U945" s="1">
        <v>9856000</v>
      </c>
      <c r="W945" s="1">
        <v>1000000</v>
      </c>
      <c r="X945" s="1">
        <v>129150</v>
      </c>
    </row>
    <row r="946" spans="2:24">
      <c r="B946" t="s">
        <v>500</v>
      </c>
      <c r="C946">
        <v>2009</v>
      </c>
      <c r="D946" t="s">
        <v>1</v>
      </c>
      <c r="E946" t="s">
        <v>2</v>
      </c>
      <c r="F946" s="1">
        <v>1600000</v>
      </c>
      <c r="K946" s="1">
        <v>1600000</v>
      </c>
      <c r="P946" s="8">
        <v>144917</v>
      </c>
      <c r="Q946" s="8">
        <v>899021</v>
      </c>
      <c r="R946" s="1">
        <v>1440590</v>
      </c>
      <c r="S946" s="1">
        <v>200360</v>
      </c>
      <c r="T946" s="1">
        <v>25000</v>
      </c>
      <c r="U946" s="1">
        <v>5760000</v>
      </c>
      <c r="W946" s="1">
        <v>1200000</v>
      </c>
      <c r="X946" s="1">
        <v>85000</v>
      </c>
    </row>
    <row r="947" spans="2:24">
      <c r="B947" t="s">
        <v>249</v>
      </c>
      <c r="C947">
        <v>2009</v>
      </c>
      <c r="D947" t="s">
        <v>1</v>
      </c>
      <c r="E947" t="s">
        <v>2</v>
      </c>
      <c r="F947" s="1">
        <v>2605527</v>
      </c>
      <c r="K947" s="1">
        <v>2605527</v>
      </c>
      <c r="P947" s="8">
        <v>105000</v>
      </c>
      <c r="Q947" s="8">
        <v>2000000</v>
      </c>
      <c r="R947" s="1">
        <v>1957395</v>
      </c>
      <c r="S947" s="1">
        <v>5339692</v>
      </c>
      <c r="T947" s="1">
        <v>75000</v>
      </c>
      <c r="U947" s="1">
        <v>160400</v>
      </c>
      <c r="W947" s="1">
        <v>4425000</v>
      </c>
      <c r="X947" s="1">
        <v>216000</v>
      </c>
    </row>
    <row r="948" spans="2:24">
      <c r="B948" t="s">
        <v>501</v>
      </c>
      <c r="C948">
        <v>2009</v>
      </c>
      <c r="D948" t="s">
        <v>1</v>
      </c>
      <c r="E948" t="s">
        <v>2</v>
      </c>
      <c r="F948" s="1">
        <v>2025892</v>
      </c>
      <c r="K948" s="1">
        <v>2025892</v>
      </c>
      <c r="P948" s="8">
        <v>725000</v>
      </c>
      <c r="Q948" s="8">
        <v>1577725</v>
      </c>
      <c r="R948" s="1">
        <v>10000000</v>
      </c>
      <c r="S948" s="1">
        <v>300000</v>
      </c>
      <c r="T948" s="1">
        <v>899875</v>
      </c>
      <c r="U948" s="1">
        <v>540000</v>
      </c>
      <c r="W948" s="1">
        <v>427000</v>
      </c>
      <c r="X948" s="1">
        <v>179600</v>
      </c>
    </row>
    <row r="949" spans="2:24">
      <c r="B949" t="s">
        <v>502</v>
      </c>
      <c r="C949">
        <v>2009</v>
      </c>
      <c r="D949" t="s">
        <v>1</v>
      </c>
      <c r="E949" t="s">
        <v>2</v>
      </c>
      <c r="F949" s="1">
        <v>500000</v>
      </c>
      <c r="K949" s="1">
        <v>500000</v>
      </c>
      <c r="P949" s="8">
        <v>4079157</v>
      </c>
      <c r="Q949" s="8">
        <v>1189756</v>
      </c>
      <c r="R949" s="1">
        <v>1935974</v>
      </c>
      <c r="S949" s="1">
        <v>1255420</v>
      </c>
      <c r="T949" s="1">
        <v>423500</v>
      </c>
      <c r="U949" s="1">
        <v>6122614</v>
      </c>
      <c r="W949" s="1">
        <v>1095000</v>
      </c>
      <c r="X949" s="1">
        <v>240000</v>
      </c>
    </row>
    <row r="950" spans="2:24">
      <c r="B950" t="s">
        <v>503</v>
      </c>
      <c r="C950">
        <v>2009</v>
      </c>
      <c r="D950" t="s">
        <v>1</v>
      </c>
      <c r="E950" t="s">
        <v>2</v>
      </c>
      <c r="F950" s="1">
        <v>3179363</v>
      </c>
      <c r="K950" s="1">
        <v>3179363</v>
      </c>
      <c r="P950" s="8">
        <v>450000</v>
      </c>
      <c r="Q950" s="8">
        <v>293024</v>
      </c>
      <c r="R950" s="1">
        <v>300000</v>
      </c>
      <c r="S950" s="1">
        <v>7023100</v>
      </c>
      <c r="T950" s="1">
        <v>25000000</v>
      </c>
      <c r="U950" s="1">
        <v>319450</v>
      </c>
      <c r="W950" s="1">
        <v>1000000</v>
      </c>
      <c r="X950" s="1">
        <v>54000</v>
      </c>
    </row>
    <row r="951" spans="2:24">
      <c r="B951" t="s">
        <v>504</v>
      </c>
      <c r="C951">
        <v>2009</v>
      </c>
      <c r="D951" t="s">
        <v>1</v>
      </c>
      <c r="E951" t="s">
        <v>2</v>
      </c>
      <c r="F951" s="1">
        <v>496776</v>
      </c>
      <c r="K951" s="1">
        <v>496776</v>
      </c>
      <c r="P951" s="8">
        <v>750000</v>
      </c>
      <c r="Q951" s="8">
        <v>2650926</v>
      </c>
      <c r="R951" s="1">
        <v>4665344</v>
      </c>
      <c r="S951" s="1">
        <v>637532</v>
      </c>
      <c r="T951" s="1">
        <v>90000</v>
      </c>
      <c r="U951" s="1">
        <v>13115049</v>
      </c>
      <c r="W951" s="1">
        <v>199665</v>
      </c>
      <c r="X951" s="1">
        <v>191600</v>
      </c>
    </row>
    <row r="952" spans="2:24">
      <c r="B952" t="s">
        <v>505</v>
      </c>
      <c r="C952">
        <v>2009</v>
      </c>
      <c r="D952" t="s">
        <v>1</v>
      </c>
      <c r="E952" t="s">
        <v>2</v>
      </c>
      <c r="F952" s="1">
        <v>1612877</v>
      </c>
      <c r="K952" s="1">
        <v>1612877</v>
      </c>
      <c r="P952" s="8">
        <v>300000</v>
      </c>
      <c r="Q952" s="8">
        <v>10355535</v>
      </c>
      <c r="R952" s="1">
        <v>111376</v>
      </c>
      <c r="S952" s="1">
        <v>10000</v>
      </c>
      <c r="T952" s="1">
        <v>18750</v>
      </c>
      <c r="U952" s="1">
        <v>675000</v>
      </c>
      <c r="W952" s="1">
        <v>180000</v>
      </c>
      <c r="X952" s="1">
        <v>213750</v>
      </c>
    </row>
    <row r="953" spans="2:24">
      <c r="B953" t="s">
        <v>34</v>
      </c>
      <c r="C953">
        <v>2009</v>
      </c>
      <c r="D953" t="s">
        <v>1</v>
      </c>
      <c r="E953" t="s">
        <v>2</v>
      </c>
      <c r="F953" s="1">
        <v>550000</v>
      </c>
      <c r="K953" s="1">
        <v>550000</v>
      </c>
      <c r="P953" s="8">
        <v>150000</v>
      </c>
      <c r="Q953" s="8">
        <v>189956</v>
      </c>
      <c r="R953" s="1">
        <v>385801</v>
      </c>
      <c r="S953" s="1">
        <v>911500</v>
      </c>
      <c r="T953" s="1">
        <v>39900</v>
      </c>
      <c r="U953" s="1">
        <v>17250000</v>
      </c>
      <c r="W953" s="1">
        <v>238500</v>
      </c>
      <c r="X953" s="1">
        <v>172000</v>
      </c>
    </row>
    <row r="954" spans="2:24">
      <c r="B954" t="s">
        <v>468</v>
      </c>
      <c r="C954">
        <v>2009</v>
      </c>
      <c r="D954" t="s">
        <v>1</v>
      </c>
      <c r="E954" t="s">
        <v>2</v>
      </c>
      <c r="F954" s="1">
        <v>328000</v>
      </c>
      <c r="K954" s="1">
        <v>328000</v>
      </c>
      <c r="P954" s="8">
        <v>588559</v>
      </c>
      <c r="Q954" s="8">
        <v>264500</v>
      </c>
      <c r="R954" s="1">
        <v>700000</v>
      </c>
      <c r="S954" s="1">
        <v>2148910</v>
      </c>
      <c r="T954" s="1">
        <v>1243039</v>
      </c>
      <c r="U954" s="1">
        <v>182000</v>
      </c>
      <c r="W954" s="1">
        <v>831395</v>
      </c>
      <c r="X954" s="1">
        <v>202500</v>
      </c>
    </row>
    <row r="955" spans="2:24">
      <c r="B955" t="s">
        <v>180</v>
      </c>
      <c r="C955">
        <v>2009</v>
      </c>
      <c r="D955" t="s">
        <v>1</v>
      </c>
      <c r="E955" t="s">
        <v>2</v>
      </c>
      <c r="F955" s="1">
        <v>490021</v>
      </c>
      <c r="K955" s="1">
        <v>490021</v>
      </c>
      <c r="P955" s="8">
        <v>4000000</v>
      </c>
      <c r="Q955" s="8">
        <v>670387</v>
      </c>
      <c r="R955" s="1">
        <v>1312500</v>
      </c>
      <c r="S955" s="1">
        <v>3427323</v>
      </c>
      <c r="T955" s="1">
        <v>1233281</v>
      </c>
      <c r="U955" s="1">
        <v>147920</v>
      </c>
      <c r="W955" s="1">
        <v>208000</v>
      </c>
      <c r="X955" s="1">
        <v>139950</v>
      </c>
    </row>
    <row r="956" spans="2:24">
      <c r="B956" t="s">
        <v>449</v>
      </c>
      <c r="C956">
        <v>2009</v>
      </c>
      <c r="D956" t="s">
        <v>1</v>
      </c>
      <c r="E956" t="s">
        <v>2</v>
      </c>
      <c r="F956" s="1">
        <v>910000</v>
      </c>
      <c r="K956" s="1">
        <v>910000</v>
      </c>
      <c r="P956" s="8">
        <v>6080340</v>
      </c>
      <c r="Q956" s="8">
        <v>500000</v>
      </c>
      <c r="R956" s="1">
        <v>330000</v>
      </c>
      <c r="S956" s="1">
        <v>1975157</v>
      </c>
      <c r="T956" s="1">
        <v>100000</v>
      </c>
      <c r="U956" s="1">
        <v>5799040</v>
      </c>
      <c r="W956" s="1">
        <v>1348323</v>
      </c>
      <c r="X956" s="1">
        <v>2250000</v>
      </c>
    </row>
    <row r="957" spans="2:24">
      <c r="B957" t="s">
        <v>506</v>
      </c>
      <c r="C957">
        <v>2009</v>
      </c>
      <c r="D957" t="s">
        <v>1</v>
      </c>
      <c r="E957" t="s">
        <v>2</v>
      </c>
      <c r="F957" s="1">
        <v>200000</v>
      </c>
      <c r="K957" s="1">
        <v>200000</v>
      </c>
      <c r="P957" s="8">
        <v>90000</v>
      </c>
      <c r="Q957" s="8">
        <v>11521425</v>
      </c>
      <c r="R957" s="1">
        <v>511359</v>
      </c>
      <c r="S957" s="1">
        <v>2520000</v>
      </c>
      <c r="T957" s="1">
        <v>35000</v>
      </c>
      <c r="U957" s="1">
        <v>249612</v>
      </c>
      <c r="W957" s="1">
        <v>254400</v>
      </c>
      <c r="X957" s="1">
        <v>2950500</v>
      </c>
    </row>
    <row r="958" spans="2:24">
      <c r="B958" t="s">
        <v>107</v>
      </c>
      <c r="C958">
        <v>2009</v>
      </c>
      <c r="D958" t="s">
        <v>1</v>
      </c>
      <c r="E958" t="s">
        <v>2</v>
      </c>
      <c r="F958" s="1">
        <v>6550516</v>
      </c>
      <c r="K958" s="1">
        <v>6550516</v>
      </c>
      <c r="P958" s="8">
        <v>300000</v>
      </c>
      <c r="Q958" s="8">
        <v>5283589</v>
      </c>
      <c r="R958" s="1">
        <v>5115250</v>
      </c>
      <c r="S958" s="1">
        <v>200360</v>
      </c>
      <c r="T958" s="1">
        <v>1449039</v>
      </c>
      <c r="U958" s="1">
        <v>7662894</v>
      </c>
      <c r="W958" s="1">
        <v>1300010</v>
      </c>
      <c r="X958" s="1">
        <v>1800000</v>
      </c>
    </row>
    <row r="959" spans="2:24">
      <c r="B959" t="s">
        <v>456</v>
      </c>
      <c r="C959">
        <v>2009</v>
      </c>
      <c r="D959" t="s">
        <v>1</v>
      </c>
      <c r="E959" t="s">
        <v>2</v>
      </c>
      <c r="F959" s="1">
        <v>144917</v>
      </c>
      <c r="K959" s="1">
        <v>144917</v>
      </c>
      <c r="P959" s="8">
        <v>1800000</v>
      </c>
      <c r="Q959" s="8">
        <v>1847160</v>
      </c>
      <c r="R959" s="1">
        <v>9675588</v>
      </c>
      <c r="S959" s="1">
        <v>5339692</v>
      </c>
      <c r="T959" s="1">
        <v>150000</v>
      </c>
      <c r="U959" s="1">
        <v>13675486</v>
      </c>
      <c r="W959" s="1">
        <v>832969</v>
      </c>
      <c r="X959" s="1">
        <v>6300000</v>
      </c>
    </row>
    <row r="960" spans="2:24">
      <c r="B960" t="s">
        <v>477</v>
      </c>
      <c r="C960">
        <v>2009</v>
      </c>
      <c r="D960" t="s">
        <v>1</v>
      </c>
      <c r="E960" t="s">
        <v>2</v>
      </c>
      <c r="F960" s="1">
        <v>105000</v>
      </c>
      <c r="K960" s="1">
        <v>105000</v>
      </c>
      <c r="P960" s="8">
        <v>475000</v>
      </c>
      <c r="Q960" s="8">
        <v>10000000</v>
      </c>
      <c r="R960" s="1">
        <v>638620</v>
      </c>
      <c r="S960" s="1">
        <v>300000</v>
      </c>
      <c r="T960" s="1">
        <v>75000</v>
      </c>
      <c r="U960" s="1">
        <v>15000000</v>
      </c>
      <c r="W960" s="1">
        <v>227200</v>
      </c>
      <c r="X960" s="1">
        <v>1194000</v>
      </c>
    </row>
    <row r="961" spans="2:24">
      <c r="B961" t="s">
        <v>507</v>
      </c>
      <c r="C961">
        <v>2009</v>
      </c>
      <c r="D961" t="s">
        <v>1</v>
      </c>
      <c r="E961" t="s">
        <v>2</v>
      </c>
      <c r="F961" s="1">
        <v>725000</v>
      </c>
      <c r="K961" s="1">
        <v>725000</v>
      </c>
      <c r="P961" s="8">
        <v>3999127</v>
      </c>
      <c r="Q961" s="8">
        <v>350253</v>
      </c>
      <c r="R961" s="1">
        <v>50000</v>
      </c>
      <c r="S961" s="1">
        <v>1570000</v>
      </c>
      <c r="T961" s="1">
        <v>320000</v>
      </c>
      <c r="U961" s="1">
        <v>744844</v>
      </c>
      <c r="W961" s="1">
        <v>242000</v>
      </c>
      <c r="X961" s="1">
        <v>5499727</v>
      </c>
    </row>
    <row r="962" spans="2:24">
      <c r="B962" t="s">
        <v>508</v>
      </c>
      <c r="C962">
        <v>2009</v>
      </c>
      <c r="D962" t="s">
        <v>1</v>
      </c>
      <c r="E962" t="s">
        <v>2</v>
      </c>
      <c r="F962" s="1">
        <v>4079157</v>
      </c>
      <c r="K962" s="1">
        <v>4079157</v>
      </c>
      <c r="P962" s="8">
        <v>3000000</v>
      </c>
      <c r="Q962" s="8">
        <v>1500000</v>
      </c>
      <c r="R962" s="1">
        <v>50000</v>
      </c>
      <c r="S962" s="1">
        <v>100000</v>
      </c>
      <c r="T962" s="1">
        <v>667235</v>
      </c>
      <c r="U962" s="1">
        <v>4000000</v>
      </c>
      <c r="W962" s="1">
        <v>150000</v>
      </c>
      <c r="X962" s="1">
        <v>635003</v>
      </c>
    </row>
    <row r="963" spans="2:24">
      <c r="B963" t="s">
        <v>473</v>
      </c>
      <c r="C963">
        <v>2009</v>
      </c>
      <c r="D963" t="s">
        <v>1</v>
      </c>
      <c r="E963" t="s">
        <v>2</v>
      </c>
      <c r="F963" s="1">
        <v>450000</v>
      </c>
      <c r="K963" s="1">
        <v>450000</v>
      </c>
      <c r="P963" s="8">
        <v>1752700</v>
      </c>
      <c r="Q963" s="8">
        <v>2084567</v>
      </c>
      <c r="R963" s="1">
        <v>1900000</v>
      </c>
      <c r="S963" s="1">
        <v>1500000</v>
      </c>
      <c r="T963" s="1">
        <f>SUM(T903:T961)</f>
        <v>123964573</v>
      </c>
      <c r="U963" s="1">
        <v>4560000</v>
      </c>
      <c r="W963" s="1">
        <v>209200</v>
      </c>
      <c r="X963" s="1">
        <v>35000</v>
      </c>
    </row>
    <row r="964" spans="2:24">
      <c r="B964" t="s">
        <v>509</v>
      </c>
      <c r="C964">
        <v>2009</v>
      </c>
      <c r="D964" t="s">
        <v>1</v>
      </c>
      <c r="E964" t="s">
        <v>2</v>
      </c>
      <c r="F964" s="1">
        <v>750000</v>
      </c>
      <c r="K964" s="1">
        <v>750000</v>
      </c>
      <c r="P964" s="8">
        <v>302425</v>
      </c>
      <c r="Q964" s="8">
        <v>881000</v>
      </c>
      <c r="R964" s="1">
        <v>50000</v>
      </c>
      <c r="S964" s="1">
        <v>886381</v>
      </c>
      <c r="U964" s="1">
        <v>628761</v>
      </c>
      <c r="W964" s="1">
        <v>2649000</v>
      </c>
      <c r="X964" s="1">
        <v>500000</v>
      </c>
    </row>
    <row r="965" spans="2:24">
      <c r="B965" t="s">
        <v>49</v>
      </c>
      <c r="C965">
        <v>2009</v>
      </c>
      <c r="D965" t="s">
        <v>1</v>
      </c>
      <c r="E965" t="s">
        <v>2</v>
      </c>
      <c r="F965" s="1">
        <v>300000</v>
      </c>
      <c r="K965" s="1">
        <v>300000</v>
      </c>
      <c r="P965" s="8">
        <v>1300000</v>
      </c>
      <c r="Q965" s="8">
        <v>137500</v>
      </c>
      <c r="R965" s="1">
        <v>3004365</v>
      </c>
      <c r="S965" s="1">
        <v>296000</v>
      </c>
      <c r="U965" s="1">
        <v>5411496</v>
      </c>
      <c r="W965" s="1">
        <v>125000</v>
      </c>
      <c r="X965" s="1">
        <v>7030400</v>
      </c>
    </row>
    <row r="966" spans="2:24">
      <c r="B966" t="s">
        <v>510</v>
      </c>
      <c r="C966">
        <v>2009</v>
      </c>
      <c r="D966" t="s">
        <v>1</v>
      </c>
      <c r="E966" t="s">
        <v>2</v>
      </c>
      <c r="F966" s="1">
        <v>150000</v>
      </c>
      <c r="K966" s="1">
        <v>150000</v>
      </c>
      <c r="P966" s="8">
        <v>3500000</v>
      </c>
      <c r="Q966" s="8">
        <v>750000</v>
      </c>
      <c r="R966" s="1">
        <v>210000</v>
      </c>
      <c r="S966" s="1">
        <v>960000</v>
      </c>
      <c r="U966" s="1">
        <v>6336481</v>
      </c>
      <c r="W966" s="1">
        <v>1616616</v>
      </c>
      <c r="X966" s="1">
        <v>2217000</v>
      </c>
    </row>
    <row r="967" spans="2:24">
      <c r="B967" t="s">
        <v>116</v>
      </c>
      <c r="C967">
        <v>2009</v>
      </c>
      <c r="D967" t="s">
        <v>1</v>
      </c>
      <c r="E967" t="s">
        <v>2</v>
      </c>
      <c r="F967" s="1">
        <v>588559</v>
      </c>
      <c r="K967" s="1">
        <v>588559</v>
      </c>
      <c r="P967" s="8">
        <v>742223</v>
      </c>
      <c r="Q967" s="8">
        <v>182600</v>
      </c>
      <c r="R967" s="1">
        <v>300000</v>
      </c>
      <c r="S967" s="1">
        <v>2000000</v>
      </c>
      <c r="U967" s="1">
        <v>1882380</v>
      </c>
      <c r="W967" s="1">
        <v>171000</v>
      </c>
      <c r="X967" s="1">
        <v>8959808</v>
      </c>
    </row>
    <row r="968" spans="2:24">
      <c r="B968" t="s">
        <v>19</v>
      </c>
      <c r="C968">
        <v>2009</v>
      </c>
      <c r="D968" t="s">
        <v>1</v>
      </c>
      <c r="E968" t="s">
        <v>2</v>
      </c>
      <c r="F968" s="1">
        <v>4000000</v>
      </c>
      <c r="K968" s="1">
        <v>4000000</v>
      </c>
      <c r="P968" s="8">
        <v>1229730</v>
      </c>
      <c r="Q968" s="8">
        <v>350000</v>
      </c>
      <c r="R968" s="1">
        <v>10000</v>
      </c>
      <c r="S968" s="1">
        <v>971421</v>
      </c>
      <c r="U968" s="1">
        <v>1900000</v>
      </c>
      <c r="W968" s="1">
        <v>122404</v>
      </c>
      <c r="X968" s="1">
        <v>1116000</v>
      </c>
    </row>
    <row r="969" spans="2:24">
      <c r="B969" t="s">
        <v>138</v>
      </c>
      <c r="C969">
        <v>2009</v>
      </c>
      <c r="D969" t="s">
        <v>1</v>
      </c>
      <c r="E969" t="s">
        <v>2</v>
      </c>
      <c r="F969" s="1">
        <v>6080340</v>
      </c>
      <c r="K969" s="1">
        <v>6080340</v>
      </c>
      <c r="P969" s="8">
        <v>546864</v>
      </c>
      <c r="Q969" s="8">
        <v>475000</v>
      </c>
      <c r="R969" s="1">
        <v>94500</v>
      </c>
      <c r="S969" s="1">
        <v>10000</v>
      </c>
      <c r="U969" s="1">
        <v>10000139</v>
      </c>
      <c r="W969" s="1">
        <v>124200</v>
      </c>
      <c r="X969" s="1">
        <v>884417</v>
      </c>
    </row>
    <row r="970" spans="2:24">
      <c r="B970" t="s">
        <v>34</v>
      </c>
      <c r="C970">
        <v>2009</v>
      </c>
      <c r="D970" t="s">
        <v>1</v>
      </c>
      <c r="E970" t="s">
        <v>2</v>
      </c>
      <c r="F970" s="1">
        <v>90000</v>
      </c>
      <c r="K970" s="1">
        <v>90000</v>
      </c>
      <c r="P970" s="8">
        <v>513219</v>
      </c>
      <c r="Q970" s="8">
        <v>7000000</v>
      </c>
      <c r="R970" s="1">
        <v>1000000</v>
      </c>
      <c r="S970" s="1">
        <v>572533</v>
      </c>
      <c r="U970" s="1">
        <v>2934056</v>
      </c>
      <c r="W970" s="1">
        <v>1271400</v>
      </c>
      <c r="X970" s="1">
        <v>558000</v>
      </c>
    </row>
    <row r="971" spans="2:24">
      <c r="B971" t="s">
        <v>159</v>
      </c>
      <c r="C971">
        <v>2009</v>
      </c>
      <c r="D971" t="s">
        <v>1</v>
      </c>
      <c r="E971" t="s">
        <v>2</v>
      </c>
      <c r="F971" s="1">
        <v>300000</v>
      </c>
      <c r="K971" s="1">
        <v>300000</v>
      </c>
      <c r="P971" s="8">
        <v>850000</v>
      </c>
      <c r="Q971" s="8">
        <v>1600000</v>
      </c>
      <c r="R971" s="1">
        <v>175000</v>
      </c>
      <c r="S971" s="1">
        <v>125000</v>
      </c>
      <c r="U971" s="1">
        <v>8999972</v>
      </c>
      <c r="W971" s="1">
        <v>615590</v>
      </c>
      <c r="X971" s="1">
        <v>4326400</v>
      </c>
    </row>
    <row r="972" spans="2:24">
      <c r="B972" t="s">
        <v>511</v>
      </c>
      <c r="C972">
        <v>2009</v>
      </c>
      <c r="D972" t="s">
        <v>1</v>
      </c>
      <c r="E972" t="s">
        <v>2</v>
      </c>
      <c r="F972" s="1">
        <v>1800000</v>
      </c>
      <c r="K972" s="1">
        <v>1800000</v>
      </c>
      <c r="P972" s="8">
        <v>506504</v>
      </c>
      <c r="Q972" s="8">
        <v>225000</v>
      </c>
      <c r="R972" s="1">
        <v>300000</v>
      </c>
      <c r="S972" s="1">
        <v>1849173</v>
      </c>
      <c r="U972" s="1">
        <v>2296036</v>
      </c>
      <c r="W972" s="1">
        <v>300000</v>
      </c>
      <c r="X972" s="1">
        <v>15860000</v>
      </c>
    </row>
    <row r="973" spans="2:24">
      <c r="B973" t="s">
        <v>484</v>
      </c>
      <c r="C973">
        <v>2009</v>
      </c>
      <c r="D973" t="s">
        <v>1</v>
      </c>
      <c r="E973" t="s">
        <v>2</v>
      </c>
      <c r="F973" s="1">
        <v>475000</v>
      </c>
      <c r="K973" s="1">
        <v>475000</v>
      </c>
      <c r="P973" s="8">
        <v>920000</v>
      </c>
      <c r="Q973" s="8">
        <v>531131</v>
      </c>
      <c r="R973" s="1">
        <v>260000</v>
      </c>
      <c r="S973" s="1">
        <v>798160</v>
      </c>
      <c r="U973" s="1">
        <v>3265453</v>
      </c>
      <c r="W973" s="1">
        <v>40100</v>
      </c>
      <c r="X973" s="1">
        <v>4500000</v>
      </c>
    </row>
    <row r="974" spans="2:24">
      <c r="B974" t="s">
        <v>19</v>
      </c>
      <c r="C974">
        <v>2009</v>
      </c>
      <c r="D974" t="s">
        <v>1</v>
      </c>
      <c r="E974" t="s">
        <v>2</v>
      </c>
      <c r="F974" s="1">
        <v>3999127</v>
      </c>
      <c r="K974" s="1">
        <v>3999127</v>
      </c>
      <c r="P974" s="8">
        <v>1181375</v>
      </c>
      <c r="Q974" s="8">
        <v>334610</v>
      </c>
      <c r="R974" s="1">
        <v>2914000</v>
      </c>
      <c r="S974" s="1">
        <v>425000</v>
      </c>
      <c r="U974" s="1">
        <v>1650</v>
      </c>
      <c r="W974" s="1">
        <v>186792</v>
      </c>
      <c r="X974" s="1">
        <v>25464998</v>
      </c>
    </row>
    <row r="975" spans="2:24">
      <c r="B975" t="s">
        <v>113</v>
      </c>
      <c r="C975">
        <v>2009</v>
      </c>
      <c r="D975" t="s">
        <v>1</v>
      </c>
      <c r="E975" t="s">
        <v>2</v>
      </c>
      <c r="F975" s="1">
        <v>3000000</v>
      </c>
      <c r="K975" s="1">
        <v>3000000</v>
      </c>
      <c r="P975" s="8">
        <v>1000000</v>
      </c>
      <c r="Q975" s="8">
        <v>760000</v>
      </c>
      <c r="R975" s="1">
        <v>850000</v>
      </c>
      <c r="S975" s="1">
        <v>3230000</v>
      </c>
      <c r="U975" s="1">
        <v>378013</v>
      </c>
      <c r="W975" s="1">
        <v>300000</v>
      </c>
      <c r="X975" s="1">
        <v>2750000</v>
      </c>
    </row>
    <row r="976" spans="2:24">
      <c r="B976" t="s">
        <v>19</v>
      </c>
      <c r="C976">
        <v>2009</v>
      </c>
      <c r="D976" t="s">
        <v>1</v>
      </c>
      <c r="E976" t="s">
        <v>2</v>
      </c>
      <c r="F976" s="1">
        <v>1752700</v>
      </c>
      <c r="K976" s="1">
        <v>1752700</v>
      </c>
      <c r="P976" s="8">
        <v>150000</v>
      </c>
      <c r="Q976" s="8">
        <v>119823</v>
      </c>
      <c r="R976" s="1">
        <v>3775000</v>
      </c>
      <c r="S976" s="1">
        <v>154347</v>
      </c>
      <c r="U976" s="1">
        <v>59100</v>
      </c>
      <c r="W976" s="1">
        <v>480000</v>
      </c>
      <c r="X976" s="1">
        <v>45012830</v>
      </c>
    </row>
    <row r="977" spans="2:24">
      <c r="B977" t="s">
        <v>512</v>
      </c>
      <c r="C977">
        <v>2009</v>
      </c>
      <c r="D977" t="s">
        <v>1</v>
      </c>
      <c r="E977" t="s">
        <v>2</v>
      </c>
      <c r="F977" s="1">
        <v>302425</v>
      </c>
      <c r="K977" s="1">
        <v>302425</v>
      </c>
      <c r="P977" s="8">
        <v>600000</v>
      </c>
      <c r="Q977" s="8">
        <v>1123216</v>
      </c>
      <c r="R977" s="1">
        <v>500000</v>
      </c>
      <c r="S977" s="1">
        <v>497639</v>
      </c>
      <c r="U977" s="1">
        <v>600000</v>
      </c>
      <c r="W977" s="1">
        <v>110700</v>
      </c>
      <c r="X977" s="1">
        <f>SUM(X903:X976)+Y943+W903+W903:W1009+Z974+V978+AA975+AA892+W896+W903+W903:W1009</f>
        <v>263142734</v>
      </c>
    </row>
    <row r="978" spans="2:24">
      <c r="B978" t="s">
        <v>480</v>
      </c>
      <c r="C978">
        <v>2009</v>
      </c>
      <c r="D978" t="s">
        <v>1</v>
      </c>
      <c r="E978" t="s">
        <v>2</v>
      </c>
      <c r="F978" s="1">
        <v>1300000</v>
      </c>
      <c r="K978" s="1">
        <v>1300000</v>
      </c>
      <c r="P978" s="8">
        <v>60614</v>
      </c>
      <c r="Q978" s="8">
        <v>1058313</v>
      </c>
      <c r="R978" s="1">
        <v>650000</v>
      </c>
      <c r="S978" s="1">
        <v>100239</v>
      </c>
      <c r="U978" s="1">
        <v>26724</v>
      </c>
      <c r="W978" s="1">
        <v>900000</v>
      </c>
    </row>
    <row r="979" spans="2:24">
      <c r="B979" t="s">
        <v>480</v>
      </c>
      <c r="C979">
        <v>2009</v>
      </c>
      <c r="D979" t="s">
        <v>1</v>
      </c>
      <c r="E979" t="s">
        <v>2</v>
      </c>
      <c r="F979" s="1">
        <v>3500000</v>
      </c>
      <c r="K979" s="1">
        <v>3500000</v>
      </c>
      <c r="P979" s="8">
        <v>1894228</v>
      </c>
      <c r="Q979" s="8">
        <v>900000</v>
      </c>
      <c r="R979" s="1">
        <v>27640000</v>
      </c>
      <c r="S979" s="1">
        <v>10119000</v>
      </c>
      <c r="U979" s="1">
        <v>200000</v>
      </c>
      <c r="W979" s="1">
        <v>1303920</v>
      </c>
    </row>
    <row r="980" spans="2:24">
      <c r="B980" t="s">
        <v>513</v>
      </c>
      <c r="C980">
        <v>2009</v>
      </c>
      <c r="D980" t="s">
        <v>1</v>
      </c>
      <c r="E980" t="s">
        <v>2</v>
      </c>
      <c r="F980" s="1">
        <v>742223</v>
      </c>
      <c r="K980" s="1">
        <v>742223</v>
      </c>
      <c r="P980" s="8">
        <v>3595070</v>
      </c>
      <c r="Q980" s="8">
        <v>215000</v>
      </c>
      <c r="R980" s="1">
        <v>250000</v>
      </c>
      <c r="S980" s="1">
        <v>3000000</v>
      </c>
      <c r="U980" s="1">
        <v>248250</v>
      </c>
      <c r="W980" s="1">
        <v>1440000</v>
      </c>
    </row>
    <row r="981" spans="2:24">
      <c r="B981" t="s">
        <v>313</v>
      </c>
      <c r="C981">
        <v>2009</v>
      </c>
      <c r="D981" t="s">
        <v>1</v>
      </c>
      <c r="E981" t="s">
        <v>2</v>
      </c>
      <c r="F981" s="1">
        <v>1229730</v>
      </c>
      <c r="K981" s="1">
        <v>1229730</v>
      </c>
      <c r="P981" s="8">
        <v>1175000</v>
      </c>
      <c r="Q981" s="8">
        <v>350238</v>
      </c>
      <c r="R981" s="1">
        <v>14518052</v>
      </c>
      <c r="S981" s="1">
        <v>500000</v>
      </c>
      <c r="U981" s="1">
        <v>600000</v>
      </c>
      <c r="W981" s="1">
        <v>250400</v>
      </c>
    </row>
    <row r="982" spans="2:24">
      <c r="B982" t="s">
        <v>514</v>
      </c>
      <c r="C982">
        <v>2009</v>
      </c>
      <c r="D982" t="s">
        <v>1</v>
      </c>
      <c r="E982" t="s">
        <v>2</v>
      </c>
      <c r="F982" s="1">
        <v>546864</v>
      </c>
      <c r="K982" s="1">
        <v>546864</v>
      </c>
      <c r="P982" s="1"/>
      <c r="Q982" s="8">
        <v>122213</v>
      </c>
      <c r="R982" s="1">
        <v>1463346</v>
      </c>
      <c r="S982" s="1">
        <v>979000</v>
      </c>
      <c r="U982" s="1">
        <v>149950</v>
      </c>
      <c r="W982" s="1">
        <v>222000</v>
      </c>
    </row>
    <row r="983" spans="2:24">
      <c r="B983" t="s">
        <v>515</v>
      </c>
      <c r="C983">
        <v>2009</v>
      </c>
      <c r="D983" t="s">
        <v>1</v>
      </c>
      <c r="E983" t="s">
        <v>2</v>
      </c>
      <c r="F983" s="1">
        <v>513219</v>
      </c>
      <c r="K983" s="1">
        <v>513219</v>
      </c>
      <c r="Q983" s="8">
        <v>1550160</v>
      </c>
      <c r="R983" s="1">
        <v>21574274</v>
      </c>
      <c r="S983" s="1">
        <v>800000</v>
      </c>
      <c r="U983" s="1">
        <v>1619000</v>
      </c>
      <c r="W983" s="1">
        <v>1038029</v>
      </c>
    </row>
    <row r="984" spans="2:24">
      <c r="B984" t="s">
        <v>516</v>
      </c>
      <c r="C984">
        <v>2009</v>
      </c>
      <c r="D984" t="s">
        <v>1</v>
      </c>
      <c r="E984" t="s">
        <v>2</v>
      </c>
      <c r="F984" s="1">
        <v>850000</v>
      </c>
      <c r="K984" s="1">
        <v>850000</v>
      </c>
      <c r="Q984" s="8">
        <v>200800</v>
      </c>
      <c r="R984" s="1">
        <v>152232</v>
      </c>
      <c r="S984" s="1">
        <v>497613</v>
      </c>
      <c r="U984" s="1">
        <v>1596000</v>
      </c>
      <c r="W984" s="1">
        <v>300000</v>
      </c>
    </row>
    <row r="985" spans="2:24">
      <c r="B985" t="s">
        <v>517</v>
      </c>
      <c r="C985">
        <v>2009</v>
      </c>
      <c r="D985" t="s">
        <v>1</v>
      </c>
      <c r="E985" t="s">
        <v>2</v>
      </c>
      <c r="F985" s="1">
        <v>506504</v>
      </c>
      <c r="K985" s="1">
        <v>506504</v>
      </c>
      <c r="Q985" s="8">
        <v>500000</v>
      </c>
      <c r="R985" s="1">
        <v>400000</v>
      </c>
      <c r="S985" s="1">
        <v>104000</v>
      </c>
      <c r="U985" s="1">
        <v>150000</v>
      </c>
      <c r="W985" s="1">
        <v>180000</v>
      </c>
    </row>
    <row r="986" spans="2:24">
      <c r="B986" t="s">
        <v>321</v>
      </c>
      <c r="C986">
        <v>2009</v>
      </c>
      <c r="D986" t="s">
        <v>1</v>
      </c>
      <c r="E986" t="s">
        <v>2</v>
      </c>
      <c r="F986" s="1">
        <v>920000</v>
      </c>
      <c r="K986" s="1">
        <v>920000</v>
      </c>
      <c r="Q986" s="8">
        <v>2441915</v>
      </c>
      <c r="R986" s="1">
        <v>5000000</v>
      </c>
      <c r="S986" s="1">
        <v>500000</v>
      </c>
      <c r="U986" s="1">
        <v>1694000</v>
      </c>
      <c r="W986" s="1">
        <v>427000</v>
      </c>
    </row>
    <row r="987" spans="2:24">
      <c r="B987" t="s">
        <v>518</v>
      </c>
      <c r="C987">
        <v>2009</v>
      </c>
      <c r="D987" t="s">
        <v>1</v>
      </c>
      <c r="E987" t="s">
        <v>2</v>
      </c>
      <c r="F987" s="1">
        <v>1181375</v>
      </c>
      <c r="K987" s="1">
        <v>1181375</v>
      </c>
      <c r="Q987" s="8">
        <v>2540301</v>
      </c>
      <c r="R987" s="1">
        <v>16294847</v>
      </c>
      <c r="S987" s="1">
        <v>600000</v>
      </c>
      <c r="U987" s="1">
        <v>75000</v>
      </c>
      <c r="W987" s="1">
        <v>2700000</v>
      </c>
    </row>
    <row r="988" spans="2:24">
      <c r="B988" t="s">
        <v>519</v>
      </c>
      <c r="C988">
        <v>2009</v>
      </c>
      <c r="D988" t="s">
        <v>1</v>
      </c>
      <c r="E988" t="s">
        <v>2</v>
      </c>
      <c r="F988" s="1">
        <v>1000000</v>
      </c>
      <c r="K988" s="1">
        <v>1000000</v>
      </c>
      <c r="Q988" s="8">
        <v>10562800</v>
      </c>
      <c r="R988" s="1">
        <v>400000</v>
      </c>
      <c r="S988" s="1">
        <v>1021000</v>
      </c>
      <c r="U988" s="1">
        <v>600000</v>
      </c>
      <c r="W988" s="1">
        <v>8062122</v>
      </c>
    </row>
    <row r="989" spans="2:24">
      <c r="B989" t="s">
        <v>55</v>
      </c>
      <c r="C989">
        <v>2009</v>
      </c>
      <c r="D989" t="s">
        <v>1</v>
      </c>
      <c r="E989" t="s">
        <v>2</v>
      </c>
      <c r="F989" s="1">
        <v>150000</v>
      </c>
      <c r="K989" s="1">
        <v>150000</v>
      </c>
      <c r="Q989" s="8">
        <v>449750</v>
      </c>
      <c r="R989" s="1">
        <v>500000</v>
      </c>
      <c r="S989" s="1">
        <v>1572810</v>
      </c>
      <c r="U989" s="1">
        <v>1000000</v>
      </c>
      <c r="W989" s="1">
        <v>959989</v>
      </c>
    </row>
    <row r="990" spans="2:24">
      <c r="B990" t="s">
        <v>306</v>
      </c>
      <c r="C990">
        <v>2009</v>
      </c>
      <c r="D990" t="s">
        <v>1</v>
      </c>
      <c r="E990" t="s">
        <v>2</v>
      </c>
      <c r="F990" s="1">
        <v>600000</v>
      </c>
      <c r="K990" s="1">
        <v>600000</v>
      </c>
      <c r="Q990" s="8">
        <v>85000</v>
      </c>
      <c r="R990" s="1">
        <v>200000</v>
      </c>
      <c r="S990" s="1">
        <v>5603000</v>
      </c>
      <c r="U990" s="1">
        <v>1694000</v>
      </c>
      <c r="W990" s="1">
        <v>1603500</v>
      </c>
    </row>
    <row r="991" spans="2:24">
      <c r="B991" t="s">
        <v>34</v>
      </c>
      <c r="C991">
        <v>2009</v>
      </c>
      <c r="D991" t="s">
        <v>1</v>
      </c>
      <c r="E991" t="s">
        <v>2</v>
      </c>
      <c r="F991" s="1">
        <v>60614</v>
      </c>
      <c r="K991" s="1">
        <v>60614</v>
      </c>
      <c r="Q991" s="8">
        <v>3500000</v>
      </c>
      <c r="R991" s="1">
        <v>800000</v>
      </c>
      <c r="S991" s="1">
        <v>158400</v>
      </c>
      <c r="U991" s="1">
        <v>1778000</v>
      </c>
      <c r="W991" s="1">
        <v>7559200</v>
      </c>
    </row>
    <row r="992" spans="2:24">
      <c r="B992" t="s">
        <v>520</v>
      </c>
      <c r="C992">
        <v>2009</v>
      </c>
      <c r="D992" t="s">
        <v>1</v>
      </c>
      <c r="E992" t="s">
        <v>2</v>
      </c>
      <c r="F992" s="1">
        <v>1894228</v>
      </c>
      <c r="K992" s="1">
        <v>1894228</v>
      </c>
      <c r="Q992" s="1">
        <f>SUM(Q903:Q991)</f>
        <v>182247148</v>
      </c>
      <c r="R992" s="1">
        <v>650000</v>
      </c>
      <c r="S992" s="1">
        <v>1257615</v>
      </c>
      <c r="U992" s="1">
        <v>150000</v>
      </c>
      <c r="W992" s="1">
        <v>2970000</v>
      </c>
    </row>
    <row r="993" spans="2:23">
      <c r="B993" t="s">
        <v>521</v>
      </c>
      <c r="C993">
        <v>2009</v>
      </c>
      <c r="D993" t="s">
        <v>1</v>
      </c>
      <c r="E993" t="s">
        <v>2</v>
      </c>
      <c r="F993" s="1">
        <v>3595070</v>
      </c>
      <c r="K993" s="1">
        <v>3595070</v>
      </c>
      <c r="R993" s="1">
        <v>200000</v>
      </c>
      <c r="S993" s="1">
        <v>479602</v>
      </c>
      <c r="U993" s="1">
        <v>597228</v>
      </c>
      <c r="W993" s="1">
        <v>1500000</v>
      </c>
    </row>
    <row r="994" spans="2:23">
      <c r="B994" t="s">
        <v>443</v>
      </c>
      <c r="C994">
        <v>2009</v>
      </c>
      <c r="D994" t="s">
        <v>1</v>
      </c>
      <c r="E994" t="s">
        <v>2</v>
      </c>
      <c r="F994" s="1">
        <v>1175000</v>
      </c>
      <c r="K994" s="1">
        <v>1175000</v>
      </c>
      <c r="L994">
        <v>2008</v>
      </c>
      <c r="R994" s="1">
        <v>5420332</v>
      </c>
      <c r="S994" s="1">
        <v>2210946</v>
      </c>
      <c r="U994" s="1">
        <f>SUM(U903:U993)</f>
        <v>386100294</v>
      </c>
      <c r="W994" s="1">
        <v>131250</v>
      </c>
    </row>
    <row r="995" spans="2:23">
      <c r="B995" t="s">
        <v>55</v>
      </c>
      <c r="C995">
        <v>2009</v>
      </c>
      <c r="D995" t="s">
        <v>1</v>
      </c>
      <c r="E995" t="s">
        <v>2</v>
      </c>
      <c r="F995" s="1">
        <v>297045</v>
      </c>
      <c r="K995" s="1">
        <v>297045</v>
      </c>
      <c r="R995" s="1">
        <v>125000</v>
      </c>
      <c r="S995" s="1">
        <v>799673</v>
      </c>
      <c r="W995" s="1">
        <v>3613200</v>
      </c>
    </row>
    <row r="996" spans="2:23">
      <c r="B996" t="s">
        <v>201</v>
      </c>
      <c r="C996">
        <v>2009</v>
      </c>
      <c r="D996" t="s">
        <v>1</v>
      </c>
      <c r="E996" t="s">
        <v>2</v>
      </c>
      <c r="F996" s="1">
        <v>599947</v>
      </c>
      <c r="K996" s="1">
        <v>599947</v>
      </c>
      <c r="R996" s="1">
        <v>733793</v>
      </c>
      <c r="S996" s="1">
        <v>300000</v>
      </c>
      <c r="W996" s="1">
        <v>900000</v>
      </c>
    </row>
    <row r="997" spans="2:23">
      <c r="B997" t="s">
        <v>361</v>
      </c>
      <c r="C997">
        <v>2009</v>
      </c>
      <c r="D997" t="s">
        <v>1</v>
      </c>
      <c r="E997" t="s">
        <v>2</v>
      </c>
      <c r="F997" s="1">
        <v>4850460</v>
      </c>
      <c r="K997" s="1">
        <v>4850460</v>
      </c>
      <c r="R997" s="1">
        <v>200000</v>
      </c>
      <c r="S997" s="1">
        <v>2950000</v>
      </c>
      <c r="W997" s="1">
        <v>670156</v>
      </c>
    </row>
    <row r="998" spans="2:23">
      <c r="B998" t="s">
        <v>445</v>
      </c>
      <c r="C998">
        <v>2009</v>
      </c>
      <c r="D998" t="s">
        <v>1</v>
      </c>
      <c r="E998" t="s">
        <v>2</v>
      </c>
      <c r="F998" s="1">
        <v>801808</v>
      </c>
      <c r="K998" s="1">
        <v>801808</v>
      </c>
      <c r="R998" s="1">
        <v>75000</v>
      </c>
      <c r="S998" s="1">
        <v>50000</v>
      </c>
      <c r="W998" s="1">
        <v>1659340</v>
      </c>
    </row>
    <row r="999" spans="2:23">
      <c r="B999" t="s">
        <v>522</v>
      </c>
      <c r="C999">
        <v>2009</v>
      </c>
      <c r="D999" t="s">
        <v>1</v>
      </c>
      <c r="E999" t="s">
        <v>2</v>
      </c>
      <c r="F999" s="1">
        <v>3264920</v>
      </c>
      <c r="K999" s="1">
        <v>3264920</v>
      </c>
      <c r="R999" s="1">
        <v>20000</v>
      </c>
      <c r="S999" s="1">
        <v>850000</v>
      </c>
      <c r="W999" s="1">
        <v>500000</v>
      </c>
    </row>
    <row r="1000" spans="2:23">
      <c r="B1000" t="s">
        <v>523</v>
      </c>
      <c r="C1000">
        <v>2009</v>
      </c>
      <c r="D1000" t="s">
        <v>1</v>
      </c>
      <c r="E1000" t="s">
        <v>2</v>
      </c>
      <c r="F1000" s="1">
        <v>8003846</v>
      </c>
      <c r="K1000" s="1">
        <v>8003846</v>
      </c>
      <c r="R1000" s="1">
        <v>2100000</v>
      </c>
      <c r="S1000" s="1">
        <v>125000</v>
      </c>
      <c r="W1000" s="1">
        <v>27473</v>
      </c>
    </row>
    <row r="1001" spans="2:23">
      <c r="B1001" t="s">
        <v>274</v>
      </c>
      <c r="C1001">
        <v>2009</v>
      </c>
      <c r="D1001" t="s">
        <v>1</v>
      </c>
      <c r="E1001" t="s">
        <v>2</v>
      </c>
      <c r="F1001" s="1">
        <v>11437987</v>
      </c>
      <c r="K1001" s="1">
        <v>11437987</v>
      </c>
      <c r="R1001" s="1" t="e">
        <f>SUM(R903:R1000)+T999+Q1008+P903:P982</f>
        <v>#VALUE!</v>
      </c>
      <c r="S1001" s="1">
        <v>150000</v>
      </c>
      <c r="W1001" s="1">
        <v>151125</v>
      </c>
    </row>
    <row r="1002" spans="2:23">
      <c r="B1002" t="s">
        <v>243</v>
      </c>
      <c r="C1002">
        <v>2009</v>
      </c>
      <c r="D1002" t="s">
        <v>1</v>
      </c>
      <c r="E1002" t="s">
        <v>2</v>
      </c>
      <c r="F1002" s="1">
        <v>2849411</v>
      </c>
      <c r="K1002" s="1">
        <v>2849411</v>
      </c>
      <c r="S1002" s="1">
        <v>2500000</v>
      </c>
      <c r="W1002" s="1">
        <v>675000</v>
      </c>
    </row>
    <row r="1003" spans="2:23">
      <c r="B1003" t="s">
        <v>524</v>
      </c>
      <c r="C1003">
        <v>2009</v>
      </c>
      <c r="D1003" t="s">
        <v>1</v>
      </c>
      <c r="E1003" t="s">
        <v>2</v>
      </c>
      <c r="F1003" s="1">
        <v>900000</v>
      </c>
      <c r="K1003" s="1">
        <v>900000</v>
      </c>
      <c r="S1003" s="1">
        <v>25000</v>
      </c>
      <c r="W1003" s="1">
        <v>1683935</v>
      </c>
    </row>
    <row r="1004" spans="2:23">
      <c r="B1004" t="s">
        <v>125</v>
      </c>
      <c r="C1004">
        <v>2009</v>
      </c>
      <c r="D1004" t="s">
        <v>1</v>
      </c>
      <c r="E1004" t="s">
        <v>2</v>
      </c>
      <c r="F1004" s="1">
        <v>1475261</v>
      </c>
      <c r="K1004" s="1">
        <v>1475261</v>
      </c>
      <c r="S1004" s="1">
        <v>750000</v>
      </c>
      <c r="W1004" s="1">
        <v>345592</v>
      </c>
    </row>
    <row r="1005" spans="2:23">
      <c r="B1005" t="s">
        <v>525</v>
      </c>
      <c r="C1005">
        <v>2009</v>
      </c>
      <c r="D1005" t="s">
        <v>1</v>
      </c>
      <c r="E1005" t="s">
        <v>2</v>
      </c>
      <c r="F1005" s="1">
        <v>1640410</v>
      </c>
      <c r="K1005" s="1">
        <v>1640410</v>
      </c>
      <c r="S1005" s="1">
        <v>6000576</v>
      </c>
      <c r="W1005" s="1">
        <v>399471</v>
      </c>
    </row>
    <row r="1006" spans="2:23">
      <c r="B1006" t="s">
        <v>526</v>
      </c>
      <c r="C1006">
        <v>2009</v>
      </c>
      <c r="D1006" t="s">
        <v>1</v>
      </c>
      <c r="E1006" t="s">
        <v>2</v>
      </c>
      <c r="F1006" s="1">
        <v>285368</v>
      </c>
      <c r="K1006" s="1">
        <v>285368</v>
      </c>
      <c r="S1006" s="1">
        <v>5000000</v>
      </c>
      <c r="W1006" s="1">
        <v>350000</v>
      </c>
    </row>
    <row r="1007" spans="2:23">
      <c r="B1007" t="s">
        <v>527</v>
      </c>
      <c r="C1007">
        <v>2009</v>
      </c>
      <c r="D1007" t="s">
        <v>1</v>
      </c>
      <c r="E1007" t="s">
        <v>2</v>
      </c>
      <c r="F1007" s="1">
        <v>487475</v>
      </c>
      <c r="K1007" s="1">
        <v>487475</v>
      </c>
      <c r="S1007" s="1">
        <v>800000</v>
      </c>
      <c r="W1007" s="1">
        <v>450000</v>
      </c>
    </row>
    <row r="1008" spans="2:23">
      <c r="B1008" t="s">
        <v>378</v>
      </c>
      <c r="C1008">
        <v>2009</v>
      </c>
      <c r="D1008" t="s">
        <v>1</v>
      </c>
      <c r="E1008" t="s">
        <v>2</v>
      </c>
      <c r="F1008" s="1">
        <v>4500000</v>
      </c>
      <c r="K1008" s="1">
        <v>4500000</v>
      </c>
      <c r="S1008" s="1">
        <v>25000</v>
      </c>
      <c r="W1008" s="1">
        <v>10000000</v>
      </c>
    </row>
    <row r="1009" spans="2:23">
      <c r="B1009" t="s">
        <v>293</v>
      </c>
      <c r="C1009">
        <v>2009</v>
      </c>
      <c r="D1009" t="s">
        <v>1</v>
      </c>
      <c r="E1009" t="s">
        <v>2</v>
      </c>
      <c r="F1009" s="1">
        <v>3000000</v>
      </c>
      <c r="K1009" s="1">
        <v>3000000</v>
      </c>
      <c r="S1009" s="1">
        <v>9446532</v>
      </c>
      <c r="W1009" s="1">
        <v>1631000</v>
      </c>
    </row>
    <row r="1010" spans="2:23">
      <c r="B1010" t="s">
        <v>429</v>
      </c>
      <c r="C1010">
        <v>2009</v>
      </c>
      <c r="D1010" t="s">
        <v>1</v>
      </c>
      <c r="E1010" t="s">
        <v>2</v>
      </c>
      <c r="F1010" s="1">
        <v>3120000</v>
      </c>
      <c r="K1010" s="1">
        <v>3120000</v>
      </c>
      <c r="S1010" s="1">
        <v>78200</v>
      </c>
      <c r="W1010" s="1">
        <f>SUM(W903:W1009)</f>
        <v>168523084</v>
      </c>
    </row>
    <row r="1011" spans="2:23">
      <c r="B1011" t="s">
        <v>195</v>
      </c>
      <c r="C1011">
        <v>2009</v>
      </c>
      <c r="D1011" t="s">
        <v>1</v>
      </c>
      <c r="E1011" t="s">
        <v>2</v>
      </c>
      <c r="F1011" s="1">
        <v>686784</v>
      </c>
      <c r="K1011" s="1">
        <v>686784</v>
      </c>
      <c r="S1011" s="1">
        <v>9602735</v>
      </c>
    </row>
    <row r="1012" spans="2:23">
      <c r="B1012" t="s">
        <v>195</v>
      </c>
      <c r="C1012">
        <v>2009</v>
      </c>
      <c r="D1012" t="s">
        <v>1</v>
      </c>
      <c r="E1012" t="s">
        <v>2</v>
      </c>
      <c r="F1012" s="1">
        <v>2374065</v>
      </c>
      <c r="K1012" s="1">
        <v>2374065</v>
      </c>
      <c r="S1012" s="1">
        <v>1800000</v>
      </c>
    </row>
    <row r="1013" spans="2:23">
      <c r="B1013" t="s">
        <v>528</v>
      </c>
      <c r="C1013">
        <v>2009</v>
      </c>
      <c r="D1013" t="s">
        <v>1</v>
      </c>
      <c r="E1013" t="s">
        <v>2</v>
      </c>
      <c r="F1013" s="1">
        <v>442884</v>
      </c>
      <c r="K1013" s="1">
        <v>442884</v>
      </c>
      <c r="S1013" s="1">
        <v>750000</v>
      </c>
    </row>
    <row r="1014" spans="2:23">
      <c r="B1014" t="s">
        <v>529</v>
      </c>
      <c r="C1014">
        <v>2009</v>
      </c>
      <c r="D1014" t="s">
        <v>1</v>
      </c>
      <c r="E1014" t="s">
        <v>2</v>
      </c>
      <c r="F1014" s="1">
        <v>391089</v>
      </c>
      <c r="K1014" s="1">
        <v>391089</v>
      </c>
      <c r="S1014" s="1">
        <v>1425000</v>
      </c>
    </row>
    <row r="1015" spans="2:23">
      <c r="B1015" t="s">
        <v>445</v>
      </c>
      <c r="C1015">
        <v>2009</v>
      </c>
      <c r="D1015" t="s">
        <v>1</v>
      </c>
      <c r="E1015" t="s">
        <v>2</v>
      </c>
      <c r="F1015" s="1">
        <v>997614</v>
      </c>
      <c r="K1015" s="1">
        <v>997614</v>
      </c>
      <c r="S1015" s="1">
        <v>999900</v>
      </c>
    </row>
    <row r="1016" spans="2:23">
      <c r="B1016" t="s">
        <v>243</v>
      </c>
      <c r="C1016">
        <v>2009</v>
      </c>
      <c r="D1016" t="s">
        <v>1</v>
      </c>
      <c r="E1016" t="s">
        <v>2</v>
      </c>
      <c r="F1016" s="1">
        <v>850000</v>
      </c>
      <c r="K1016" s="1">
        <v>850000</v>
      </c>
      <c r="S1016" s="1">
        <v>2300000</v>
      </c>
    </row>
    <row r="1017" spans="2:23">
      <c r="B1017" t="s">
        <v>48</v>
      </c>
      <c r="C1017">
        <v>2009</v>
      </c>
      <c r="D1017" t="s">
        <v>1</v>
      </c>
      <c r="E1017" t="s">
        <v>2</v>
      </c>
      <c r="F1017" s="1">
        <v>1995651</v>
      </c>
      <c r="K1017" s="1">
        <v>1995651</v>
      </c>
      <c r="S1017" s="1">
        <f>SUM(S903:S1016)</f>
        <v>214277469</v>
      </c>
    </row>
    <row r="1018" spans="2:23">
      <c r="B1018" t="s">
        <v>490</v>
      </c>
      <c r="C1018">
        <v>2009</v>
      </c>
      <c r="D1018" t="s">
        <v>1</v>
      </c>
      <c r="E1018" t="s">
        <v>2</v>
      </c>
      <c r="F1018" s="1">
        <v>152900</v>
      </c>
      <c r="K1018" s="1">
        <v>152900</v>
      </c>
    </row>
    <row r="1019" spans="2:23">
      <c r="B1019" t="s">
        <v>530</v>
      </c>
      <c r="C1019">
        <v>2009</v>
      </c>
      <c r="D1019" t="s">
        <v>1</v>
      </c>
      <c r="E1019" t="s">
        <v>2</v>
      </c>
      <c r="F1019" s="1">
        <v>179482</v>
      </c>
      <c r="K1019" s="1">
        <v>179482</v>
      </c>
    </row>
    <row r="1020" spans="2:23">
      <c r="B1020" t="s">
        <v>531</v>
      </c>
      <c r="C1020">
        <v>2009</v>
      </c>
      <c r="D1020" t="s">
        <v>1</v>
      </c>
      <c r="E1020" t="s">
        <v>2</v>
      </c>
      <c r="F1020" s="1">
        <v>341000</v>
      </c>
      <c r="K1020" s="1">
        <v>341000</v>
      </c>
    </row>
    <row r="1021" spans="2:23">
      <c r="B1021" t="s">
        <v>532</v>
      </c>
      <c r="C1021">
        <v>2009</v>
      </c>
      <c r="D1021" t="s">
        <v>1</v>
      </c>
      <c r="E1021" t="s">
        <v>2</v>
      </c>
      <c r="F1021" s="1">
        <v>250000</v>
      </c>
      <c r="K1021" s="1">
        <v>250000</v>
      </c>
    </row>
    <row r="1022" spans="2:23">
      <c r="B1022" t="s">
        <v>533</v>
      </c>
      <c r="C1022">
        <v>2009</v>
      </c>
      <c r="D1022" t="s">
        <v>1</v>
      </c>
      <c r="E1022" t="s">
        <v>2</v>
      </c>
      <c r="F1022" s="1">
        <v>999698</v>
      </c>
      <c r="K1022" s="1">
        <v>999698</v>
      </c>
    </row>
    <row r="1023" spans="2:23">
      <c r="B1023" t="s">
        <v>534</v>
      </c>
      <c r="C1023">
        <v>2009</v>
      </c>
      <c r="D1023" t="s">
        <v>1</v>
      </c>
      <c r="E1023" t="s">
        <v>2</v>
      </c>
      <c r="F1023" s="1">
        <v>1511578</v>
      </c>
      <c r="K1023" s="1">
        <v>1511578</v>
      </c>
    </row>
    <row r="1024" spans="2:23">
      <c r="B1024" t="s">
        <v>535</v>
      </c>
      <c r="C1024">
        <v>2009</v>
      </c>
      <c r="D1024" t="s">
        <v>1</v>
      </c>
      <c r="E1024" t="s">
        <v>2</v>
      </c>
      <c r="F1024" s="1">
        <v>450223</v>
      </c>
      <c r="K1024" s="1">
        <v>450223</v>
      </c>
    </row>
    <row r="1025" spans="2:11">
      <c r="B1025" t="s">
        <v>536</v>
      </c>
      <c r="C1025">
        <v>2009</v>
      </c>
      <c r="D1025" t="s">
        <v>1</v>
      </c>
      <c r="E1025" t="s">
        <v>2</v>
      </c>
      <c r="F1025" s="1">
        <v>1719640</v>
      </c>
      <c r="K1025" s="1">
        <v>1719640</v>
      </c>
    </row>
    <row r="1026" spans="2:11">
      <c r="B1026" t="s">
        <v>537</v>
      </c>
      <c r="C1026">
        <v>2009</v>
      </c>
      <c r="D1026" t="s">
        <v>1</v>
      </c>
      <c r="E1026" t="s">
        <v>2</v>
      </c>
      <c r="F1026" s="1">
        <v>300000</v>
      </c>
      <c r="K1026" s="1">
        <v>300000</v>
      </c>
    </row>
    <row r="1027" spans="2:11">
      <c r="B1027" t="s">
        <v>121</v>
      </c>
      <c r="C1027">
        <v>2009</v>
      </c>
      <c r="D1027" t="s">
        <v>1</v>
      </c>
      <c r="E1027" t="s">
        <v>2</v>
      </c>
      <c r="F1027" s="1">
        <v>308000</v>
      </c>
      <c r="K1027" s="1">
        <v>308000</v>
      </c>
    </row>
    <row r="1028" spans="2:11">
      <c r="B1028" t="s">
        <v>267</v>
      </c>
      <c r="C1028">
        <v>2009</v>
      </c>
      <c r="D1028" t="s">
        <v>1</v>
      </c>
      <c r="E1028" t="s">
        <v>2</v>
      </c>
      <c r="F1028" s="1">
        <v>11750000</v>
      </c>
      <c r="K1028" s="1">
        <v>11750000</v>
      </c>
    </row>
    <row r="1029" spans="2:11">
      <c r="B1029" t="s">
        <v>419</v>
      </c>
      <c r="C1029">
        <v>2009</v>
      </c>
      <c r="D1029" t="s">
        <v>1</v>
      </c>
      <c r="E1029" t="s">
        <v>2</v>
      </c>
      <c r="F1029" s="1">
        <v>7750000</v>
      </c>
      <c r="K1029" s="1">
        <v>7750000</v>
      </c>
    </row>
    <row r="1030" spans="2:11">
      <c r="B1030" t="s">
        <v>538</v>
      </c>
      <c r="C1030">
        <v>2009</v>
      </c>
      <c r="D1030" t="s">
        <v>1</v>
      </c>
      <c r="E1030" t="s">
        <v>2</v>
      </c>
      <c r="F1030" s="1">
        <v>2761002</v>
      </c>
      <c r="K1030" s="1">
        <v>2761002</v>
      </c>
    </row>
    <row r="1031" spans="2:11">
      <c r="B1031" t="s">
        <v>539</v>
      </c>
      <c r="C1031">
        <v>2009</v>
      </c>
      <c r="D1031" t="s">
        <v>1</v>
      </c>
      <c r="E1031" t="s">
        <v>2</v>
      </c>
      <c r="F1031" s="1">
        <v>484948</v>
      </c>
      <c r="K1031" s="1">
        <v>484948</v>
      </c>
    </row>
    <row r="1032" spans="2:11">
      <c r="B1032" t="s">
        <v>540</v>
      </c>
      <c r="C1032">
        <v>2009</v>
      </c>
      <c r="D1032" t="s">
        <v>1</v>
      </c>
      <c r="E1032" t="s">
        <v>2</v>
      </c>
      <c r="F1032" s="1">
        <v>888638</v>
      </c>
      <c r="K1032" s="1">
        <v>888638</v>
      </c>
    </row>
    <row r="1033" spans="2:11">
      <c r="B1033" t="s">
        <v>438</v>
      </c>
      <c r="C1033">
        <v>2009</v>
      </c>
      <c r="D1033" t="s">
        <v>1</v>
      </c>
      <c r="E1033" t="s">
        <v>2</v>
      </c>
      <c r="F1033" s="1">
        <v>121638</v>
      </c>
      <c r="K1033" s="1">
        <v>121638</v>
      </c>
    </row>
    <row r="1034" spans="2:11">
      <c r="B1034" t="s">
        <v>541</v>
      </c>
      <c r="C1034">
        <v>2009</v>
      </c>
      <c r="D1034" t="s">
        <v>1</v>
      </c>
      <c r="E1034" t="s">
        <v>2</v>
      </c>
      <c r="F1034" s="1">
        <v>743550</v>
      </c>
      <c r="K1034" s="1">
        <v>743550</v>
      </c>
    </row>
    <row r="1035" spans="2:11">
      <c r="B1035" t="s">
        <v>430</v>
      </c>
      <c r="C1035">
        <v>2009</v>
      </c>
      <c r="D1035" t="s">
        <v>1</v>
      </c>
      <c r="E1035" t="s">
        <v>2</v>
      </c>
      <c r="F1035" s="1">
        <v>21000</v>
      </c>
      <c r="K1035" s="1">
        <v>21000</v>
      </c>
    </row>
    <row r="1036" spans="2:11">
      <c r="B1036" t="s">
        <v>494</v>
      </c>
      <c r="C1036">
        <v>2009</v>
      </c>
      <c r="D1036" t="s">
        <v>1</v>
      </c>
      <c r="E1036" t="s">
        <v>2</v>
      </c>
      <c r="F1036" s="1">
        <v>1137632</v>
      </c>
      <c r="K1036" s="1">
        <v>1137632</v>
      </c>
    </row>
    <row r="1037" spans="2:11">
      <c r="B1037" t="s">
        <v>384</v>
      </c>
      <c r="C1037">
        <v>2009</v>
      </c>
      <c r="D1037" t="s">
        <v>1</v>
      </c>
      <c r="E1037" t="s">
        <v>2</v>
      </c>
      <c r="F1037" s="1">
        <v>3000000</v>
      </c>
      <c r="K1037" s="1">
        <v>3000000</v>
      </c>
    </row>
    <row r="1038" spans="2:11">
      <c r="B1038" t="s">
        <v>99</v>
      </c>
      <c r="C1038">
        <v>2009</v>
      </c>
      <c r="D1038" t="s">
        <v>1</v>
      </c>
      <c r="E1038" t="s">
        <v>2</v>
      </c>
      <c r="F1038" s="1">
        <v>899021</v>
      </c>
      <c r="K1038" s="1">
        <v>899021</v>
      </c>
    </row>
    <row r="1039" spans="2:11">
      <c r="B1039" t="s">
        <v>542</v>
      </c>
      <c r="C1039">
        <v>2009</v>
      </c>
      <c r="D1039" t="s">
        <v>1</v>
      </c>
      <c r="E1039" t="s">
        <v>2</v>
      </c>
      <c r="F1039" s="1">
        <v>2000000</v>
      </c>
      <c r="K1039" s="1">
        <v>2000000</v>
      </c>
    </row>
    <row r="1040" spans="2:11">
      <c r="B1040" t="s">
        <v>543</v>
      </c>
      <c r="C1040">
        <v>2009</v>
      </c>
      <c r="D1040" t="s">
        <v>1</v>
      </c>
      <c r="E1040" t="s">
        <v>2</v>
      </c>
      <c r="F1040" s="1">
        <v>1577725</v>
      </c>
      <c r="K1040" s="1">
        <v>1577725</v>
      </c>
    </row>
    <row r="1041" spans="2:11">
      <c r="B1041" t="s">
        <v>162</v>
      </c>
      <c r="C1041">
        <v>2009</v>
      </c>
      <c r="D1041" t="s">
        <v>1</v>
      </c>
      <c r="E1041" t="s">
        <v>2</v>
      </c>
      <c r="F1041" s="1">
        <v>1189756</v>
      </c>
      <c r="K1041" s="1">
        <v>1189756</v>
      </c>
    </row>
    <row r="1042" spans="2:11">
      <c r="B1042" t="s">
        <v>544</v>
      </c>
      <c r="C1042">
        <v>2009</v>
      </c>
      <c r="D1042" t="s">
        <v>1</v>
      </c>
      <c r="E1042" t="s">
        <v>2</v>
      </c>
      <c r="F1042" s="1">
        <v>293024</v>
      </c>
      <c r="K1042" s="1">
        <v>293024</v>
      </c>
    </row>
    <row r="1043" spans="2:11">
      <c r="B1043" t="s">
        <v>545</v>
      </c>
      <c r="C1043">
        <v>2009</v>
      </c>
      <c r="D1043" t="s">
        <v>1</v>
      </c>
      <c r="E1043" t="s">
        <v>2</v>
      </c>
      <c r="F1043" s="1">
        <v>2650926</v>
      </c>
      <c r="K1043" s="1">
        <v>2650926</v>
      </c>
    </row>
    <row r="1044" spans="2:11">
      <c r="B1044" t="s">
        <v>65</v>
      </c>
      <c r="C1044">
        <v>2009</v>
      </c>
      <c r="D1044" t="s">
        <v>1</v>
      </c>
      <c r="E1044" t="s">
        <v>2</v>
      </c>
      <c r="F1044" s="1">
        <v>10355535</v>
      </c>
      <c r="K1044" s="1">
        <v>10355535</v>
      </c>
    </row>
    <row r="1045" spans="2:11">
      <c r="B1045" t="s">
        <v>525</v>
      </c>
      <c r="C1045">
        <v>2009</v>
      </c>
      <c r="D1045" t="s">
        <v>1</v>
      </c>
      <c r="E1045" t="s">
        <v>2</v>
      </c>
      <c r="F1045" s="1">
        <v>189956</v>
      </c>
      <c r="K1045" s="1">
        <v>189956</v>
      </c>
    </row>
    <row r="1046" spans="2:11">
      <c r="B1046" t="s">
        <v>19</v>
      </c>
      <c r="C1046">
        <v>2009</v>
      </c>
      <c r="D1046" t="s">
        <v>1</v>
      </c>
      <c r="E1046" t="s">
        <v>2</v>
      </c>
      <c r="F1046" s="1">
        <v>264500</v>
      </c>
      <c r="K1046" s="1">
        <v>264500</v>
      </c>
    </row>
    <row r="1047" spans="2:11">
      <c r="B1047" t="s">
        <v>138</v>
      </c>
      <c r="C1047">
        <v>2009</v>
      </c>
      <c r="D1047" t="s">
        <v>1</v>
      </c>
      <c r="E1047" t="s">
        <v>2</v>
      </c>
      <c r="F1047" s="1">
        <v>670387</v>
      </c>
      <c r="K1047" s="1">
        <v>670387</v>
      </c>
    </row>
    <row r="1048" spans="2:11">
      <c r="B1048" t="s">
        <v>546</v>
      </c>
      <c r="C1048">
        <v>2009</v>
      </c>
      <c r="D1048" t="s">
        <v>1</v>
      </c>
      <c r="E1048" t="s">
        <v>2</v>
      </c>
      <c r="F1048" s="1">
        <v>500000</v>
      </c>
      <c r="K1048" s="1">
        <v>500000</v>
      </c>
    </row>
    <row r="1049" spans="2:11">
      <c r="B1049" t="s">
        <v>274</v>
      </c>
      <c r="C1049">
        <v>2009</v>
      </c>
      <c r="D1049" t="s">
        <v>1</v>
      </c>
      <c r="E1049" t="s">
        <v>2</v>
      </c>
      <c r="F1049" s="1">
        <v>11521425</v>
      </c>
      <c r="K1049" s="1">
        <v>11521425</v>
      </c>
    </row>
    <row r="1050" spans="2:11">
      <c r="B1050" t="s">
        <v>124</v>
      </c>
      <c r="C1050">
        <v>2009</v>
      </c>
      <c r="D1050" t="s">
        <v>1</v>
      </c>
      <c r="E1050" t="s">
        <v>2</v>
      </c>
      <c r="F1050" s="1">
        <v>5283589</v>
      </c>
      <c r="K1050" s="1">
        <v>5283589</v>
      </c>
    </row>
    <row r="1051" spans="2:11">
      <c r="B1051" t="s">
        <v>243</v>
      </c>
      <c r="C1051">
        <v>2009</v>
      </c>
      <c r="D1051" t="s">
        <v>1</v>
      </c>
      <c r="E1051" t="s">
        <v>2</v>
      </c>
      <c r="F1051" s="1">
        <v>1847160</v>
      </c>
      <c r="K1051" s="1">
        <v>1847160</v>
      </c>
    </row>
    <row r="1052" spans="2:11">
      <c r="B1052" t="s">
        <v>83</v>
      </c>
      <c r="C1052">
        <v>2009</v>
      </c>
      <c r="D1052" t="s">
        <v>1</v>
      </c>
      <c r="E1052" t="s">
        <v>2</v>
      </c>
      <c r="F1052" s="1">
        <v>10000000</v>
      </c>
      <c r="K1052" s="1">
        <v>10000000</v>
      </c>
    </row>
    <row r="1053" spans="2:11">
      <c r="B1053" t="s">
        <v>547</v>
      </c>
      <c r="C1053">
        <v>2009</v>
      </c>
      <c r="D1053" t="s">
        <v>1</v>
      </c>
      <c r="E1053" t="s">
        <v>2</v>
      </c>
      <c r="F1053" s="1">
        <v>350253</v>
      </c>
      <c r="K1053" s="1">
        <v>350253</v>
      </c>
    </row>
    <row r="1054" spans="2:11">
      <c r="B1054" t="s">
        <v>186</v>
      </c>
      <c r="C1054">
        <v>2009</v>
      </c>
      <c r="D1054" t="s">
        <v>1</v>
      </c>
      <c r="E1054" t="s">
        <v>2</v>
      </c>
      <c r="F1054" s="1">
        <v>1500000</v>
      </c>
      <c r="K1054" s="1">
        <v>1500000</v>
      </c>
    </row>
    <row r="1055" spans="2:11">
      <c r="B1055" t="s">
        <v>56</v>
      </c>
      <c r="C1055">
        <v>2009</v>
      </c>
      <c r="D1055" t="s">
        <v>1</v>
      </c>
      <c r="E1055" t="s">
        <v>2</v>
      </c>
      <c r="F1055" s="1">
        <v>2084567</v>
      </c>
      <c r="K1055" s="1">
        <v>2084567</v>
      </c>
    </row>
    <row r="1056" spans="2:11">
      <c r="B1056" t="s">
        <v>55</v>
      </c>
      <c r="C1056">
        <v>2009</v>
      </c>
      <c r="D1056" t="s">
        <v>1</v>
      </c>
      <c r="E1056" t="s">
        <v>2</v>
      </c>
      <c r="F1056" s="1">
        <v>881000</v>
      </c>
      <c r="K1056" s="1">
        <v>881000</v>
      </c>
    </row>
    <row r="1057" spans="2:11">
      <c r="B1057" t="s">
        <v>548</v>
      </c>
      <c r="C1057">
        <v>2009</v>
      </c>
      <c r="D1057" t="s">
        <v>1</v>
      </c>
      <c r="E1057" t="s">
        <v>2</v>
      </c>
      <c r="F1057" s="1">
        <v>137500</v>
      </c>
      <c r="K1057" s="1">
        <v>137500</v>
      </c>
    </row>
    <row r="1058" spans="2:11">
      <c r="B1058" t="s">
        <v>549</v>
      </c>
      <c r="C1058">
        <v>2009</v>
      </c>
      <c r="D1058" t="s">
        <v>1</v>
      </c>
      <c r="E1058" t="s">
        <v>2</v>
      </c>
      <c r="F1058" s="1">
        <v>750000</v>
      </c>
      <c r="K1058" s="1">
        <v>750000</v>
      </c>
    </row>
    <row r="1059" spans="2:11">
      <c r="B1059" t="s">
        <v>550</v>
      </c>
      <c r="C1059">
        <v>2009</v>
      </c>
      <c r="D1059" t="s">
        <v>1</v>
      </c>
      <c r="E1059" t="s">
        <v>2</v>
      </c>
      <c r="F1059" s="1">
        <v>182600</v>
      </c>
      <c r="K1059" s="1">
        <v>182600</v>
      </c>
    </row>
    <row r="1060" spans="2:11">
      <c r="B1060" t="s">
        <v>481</v>
      </c>
      <c r="C1060">
        <v>2009</v>
      </c>
      <c r="D1060" t="s">
        <v>1</v>
      </c>
      <c r="E1060" t="s">
        <v>2</v>
      </c>
      <c r="F1060" s="1">
        <v>350000</v>
      </c>
      <c r="K1060" s="1">
        <v>350000</v>
      </c>
    </row>
    <row r="1061" spans="2:11">
      <c r="B1061" t="s">
        <v>311</v>
      </c>
      <c r="C1061">
        <v>2009</v>
      </c>
      <c r="D1061" t="s">
        <v>1</v>
      </c>
      <c r="E1061" t="s">
        <v>2</v>
      </c>
      <c r="F1061" s="1">
        <v>475000</v>
      </c>
      <c r="K1061" s="1">
        <v>475000</v>
      </c>
    </row>
    <row r="1062" spans="2:11">
      <c r="B1062" t="s">
        <v>551</v>
      </c>
      <c r="C1062">
        <v>2009</v>
      </c>
      <c r="D1062" t="s">
        <v>1</v>
      </c>
      <c r="E1062" t="s">
        <v>2</v>
      </c>
      <c r="F1062" s="1">
        <v>7000000</v>
      </c>
      <c r="K1062" s="1">
        <v>7000000</v>
      </c>
    </row>
    <row r="1063" spans="2:11">
      <c r="B1063" t="s">
        <v>552</v>
      </c>
      <c r="C1063">
        <v>2009</v>
      </c>
      <c r="D1063" t="s">
        <v>1</v>
      </c>
      <c r="E1063" t="s">
        <v>2</v>
      </c>
      <c r="F1063" s="1">
        <v>1600000</v>
      </c>
      <c r="K1063" s="1">
        <v>1600000</v>
      </c>
    </row>
    <row r="1064" spans="2:11">
      <c r="B1064" t="s">
        <v>553</v>
      </c>
      <c r="C1064">
        <v>2009</v>
      </c>
      <c r="D1064" t="s">
        <v>1</v>
      </c>
      <c r="E1064" t="s">
        <v>2</v>
      </c>
      <c r="F1064" s="1">
        <v>225000</v>
      </c>
      <c r="K1064" s="1">
        <v>225000</v>
      </c>
    </row>
    <row r="1065" spans="2:11">
      <c r="B1065" t="s">
        <v>554</v>
      </c>
      <c r="C1065">
        <v>2009</v>
      </c>
      <c r="D1065" t="s">
        <v>1</v>
      </c>
      <c r="E1065" t="s">
        <v>2</v>
      </c>
      <c r="F1065" s="1">
        <v>531131</v>
      </c>
      <c r="K1065" s="1">
        <v>531131</v>
      </c>
    </row>
    <row r="1066" spans="2:11">
      <c r="B1066" t="s">
        <v>555</v>
      </c>
      <c r="C1066">
        <v>2009</v>
      </c>
      <c r="D1066" t="s">
        <v>1</v>
      </c>
      <c r="E1066" t="s">
        <v>2</v>
      </c>
      <c r="F1066" s="1">
        <v>334610</v>
      </c>
      <c r="K1066" s="1">
        <v>334610</v>
      </c>
    </row>
    <row r="1067" spans="2:11">
      <c r="B1067" t="s">
        <v>556</v>
      </c>
      <c r="C1067">
        <v>2009</v>
      </c>
      <c r="D1067" t="s">
        <v>1</v>
      </c>
      <c r="E1067" t="s">
        <v>2</v>
      </c>
      <c r="F1067" s="1">
        <v>760000</v>
      </c>
      <c r="K1067" s="1">
        <v>760000</v>
      </c>
    </row>
    <row r="1068" spans="2:11">
      <c r="B1068" t="s">
        <v>557</v>
      </c>
      <c r="C1068">
        <v>2009</v>
      </c>
      <c r="D1068" t="s">
        <v>1</v>
      </c>
      <c r="E1068" t="s">
        <v>2</v>
      </c>
      <c r="F1068" s="1">
        <v>119823</v>
      </c>
      <c r="K1068" s="1">
        <v>119823</v>
      </c>
    </row>
    <row r="1069" spans="2:11">
      <c r="B1069" t="s">
        <v>558</v>
      </c>
      <c r="C1069">
        <v>2009</v>
      </c>
      <c r="D1069" t="s">
        <v>1</v>
      </c>
      <c r="E1069" t="s">
        <v>2</v>
      </c>
      <c r="F1069" s="1">
        <v>1123216</v>
      </c>
      <c r="K1069" s="1">
        <v>1123216</v>
      </c>
    </row>
    <row r="1070" spans="2:11">
      <c r="B1070" t="s">
        <v>124</v>
      </c>
      <c r="C1070">
        <v>2009</v>
      </c>
      <c r="D1070" t="s">
        <v>1</v>
      </c>
      <c r="E1070" t="s">
        <v>2</v>
      </c>
      <c r="F1070" s="1">
        <v>1058313</v>
      </c>
      <c r="K1070" s="1">
        <v>1058313</v>
      </c>
    </row>
    <row r="1071" spans="2:11">
      <c r="B1071" t="s">
        <v>559</v>
      </c>
      <c r="C1071">
        <v>2009</v>
      </c>
      <c r="D1071" t="s">
        <v>1</v>
      </c>
      <c r="E1071" t="s">
        <v>2</v>
      </c>
      <c r="F1071" s="1">
        <v>900000</v>
      </c>
      <c r="K1071" s="1">
        <v>900000</v>
      </c>
    </row>
    <row r="1072" spans="2:11">
      <c r="B1072" t="s">
        <v>560</v>
      </c>
      <c r="C1072">
        <v>2009</v>
      </c>
      <c r="D1072" t="s">
        <v>1</v>
      </c>
      <c r="E1072" t="s">
        <v>2</v>
      </c>
      <c r="F1072" s="1">
        <v>215000</v>
      </c>
      <c r="K1072" s="1">
        <v>215000</v>
      </c>
    </row>
    <row r="1073" spans="2:12">
      <c r="B1073" t="s">
        <v>561</v>
      </c>
      <c r="C1073">
        <v>2009</v>
      </c>
      <c r="D1073" t="s">
        <v>1</v>
      </c>
      <c r="E1073" t="s">
        <v>2</v>
      </c>
      <c r="F1073" s="1">
        <v>350238</v>
      </c>
      <c r="K1073" s="1">
        <v>350238</v>
      </c>
    </row>
    <row r="1074" spans="2:12">
      <c r="B1074" t="s">
        <v>562</v>
      </c>
      <c r="C1074">
        <v>2009</v>
      </c>
      <c r="D1074" t="s">
        <v>1</v>
      </c>
      <c r="E1074" t="s">
        <v>2</v>
      </c>
      <c r="F1074" s="1">
        <v>122213</v>
      </c>
      <c r="K1074" s="1">
        <v>122213</v>
      </c>
    </row>
    <row r="1075" spans="2:12">
      <c r="B1075" t="s">
        <v>563</v>
      </c>
      <c r="C1075">
        <v>2009</v>
      </c>
      <c r="D1075" t="s">
        <v>1</v>
      </c>
      <c r="E1075" t="s">
        <v>2</v>
      </c>
      <c r="F1075" s="1">
        <v>1550160</v>
      </c>
      <c r="K1075" s="1">
        <v>1550160</v>
      </c>
    </row>
    <row r="1076" spans="2:12">
      <c r="B1076" t="s">
        <v>461</v>
      </c>
      <c r="C1076">
        <v>2009</v>
      </c>
      <c r="D1076" t="s">
        <v>1</v>
      </c>
      <c r="E1076" t="s">
        <v>2</v>
      </c>
      <c r="F1076" s="1">
        <v>200800</v>
      </c>
      <c r="K1076" s="1">
        <v>200800</v>
      </c>
    </row>
    <row r="1077" spans="2:12">
      <c r="B1077" t="s">
        <v>564</v>
      </c>
      <c r="C1077">
        <v>2009</v>
      </c>
      <c r="D1077" t="s">
        <v>1</v>
      </c>
      <c r="E1077" t="s">
        <v>2</v>
      </c>
      <c r="F1077" s="1">
        <v>500000</v>
      </c>
      <c r="K1077" s="1">
        <v>500000</v>
      </c>
    </row>
    <row r="1078" spans="2:12">
      <c r="B1078" t="s">
        <v>195</v>
      </c>
      <c r="C1078">
        <v>2009</v>
      </c>
      <c r="D1078" t="s">
        <v>1</v>
      </c>
      <c r="E1078" t="s">
        <v>2</v>
      </c>
      <c r="F1078" s="1">
        <v>2441915</v>
      </c>
      <c r="K1078" s="1">
        <v>2441915</v>
      </c>
    </row>
    <row r="1079" spans="2:12">
      <c r="B1079" t="s">
        <v>305</v>
      </c>
      <c r="C1079">
        <v>2009</v>
      </c>
      <c r="D1079" t="s">
        <v>1</v>
      </c>
      <c r="E1079" t="s">
        <v>2</v>
      </c>
      <c r="F1079" s="1">
        <v>2540301</v>
      </c>
      <c r="K1079" s="1">
        <v>2540301</v>
      </c>
    </row>
    <row r="1080" spans="2:12">
      <c r="B1080" t="s">
        <v>482</v>
      </c>
      <c r="C1080">
        <v>2009</v>
      </c>
      <c r="D1080" t="s">
        <v>1</v>
      </c>
      <c r="E1080" t="s">
        <v>2</v>
      </c>
      <c r="F1080" s="1">
        <v>10562800</v>
      </c>
      <c r="K1080" s="1">
        <v>10562800</v>
      </c>
    </row>
    <row r="1081" spans="2:12">
      <c r="B1081" t="s">
        <v>516</v>
      </c>
      <c r="C1081">
        <v>2009</v>
      </c>
      <c r="D1081" t="s">
        <v>1</v>
      </c>
      <c r="E1081" t="s">
        <v>2</v>
      </c>
      <c r="F1081" s="1">
        <v>449750</v>
      </c>
      <c r="K1081" s="1">
        <v>449750</v>
      </c>
    </row>
    <row r="1082" spans="2:12">
      <c r="B1082" t="s">
        <v>477</v>
      </c>
      <c r="C1082">
        <v>2009</v>
      </c>
      <c r="D1082" t="s">
        <v>1</v>
      </c>
      <c r="E1082" t="s">
        <v>2</v>
      </c>
      <c r="F1082" s="1">
        <v>85000</v>
      </c>
      <c r="K1082" s="1">
        <v>85000</v>
      </c>
    </row>
    <row r="1083" spans="2:12">
      <c r="B1083" t="s">
        <v>482</v>
      </c>
      <c r="C1083">
        <v>2009</v>
      </c>
      <c r="D1083" t="s">
        <v>1</v>
      </c>
      <c r="E1083" t="s">
        <v>2</v>
      </c>
      <c r="F1083" s="1">
        <v>3500000</v>
      </c>
      <c r="K1083" s="1">
        <v>3500000</v>
      </c>
      <c r="L1083">
        <v>2007</v>
      </c>
    </row>
    <row r="1084" spans="2:12">
      <c r="B1084" t="s">
        <v>312</v>
      </c>
      <c r="C1084">
        <v>2009</v>
      </c>
      <c r="D1084" t="s">
        <v>1</v>
      </c>
      <c r="E1084" t="s">
        <v>2</v>
      </c>
      <c r="F1084" s="1">
        <v>4873500</v>
      </c>
      <c r="K1084" s="1">
        <v>4873500</v>
      </c>
    </row>
    <row r="1085" spans="2:12">
      <c r="B1085" t="s">
        <v>466</v>
      </c>
      <c r="C1085">
        <v>2009</v>
      </c>
      <c r="D1085" t="s">
        <v>1</v>
      </c>
      <c r="E1085" t="s">
        <v>2</v>
      </c>
      <c r="F1085" s="1">
        <v>400000</v>
      </c>
      <c r="K1085" s="1">
        <v>400000</v>
      </c>
    </row>
    <row r="1086" spans="2:12">
      <c r="B1086" t="s">
        <v>279</v>
      </c>
      <c r="C1086">
        <v>2009</v>
      </c>
      <c r="D1086" t="s">
        <v>1</v>
      </c>
      <c r="E1086" t="s">
        <v>2</v>
      </c>
      <c r="F1086" s="1">
        <v>500000</v>
      </c>
      <c r="K1086" s="1">
        <v>500000</v>
      </c>
    </row>
    <row r="1087" spans="2:12">
      <c r="B1087" t="s">
        <v>565</v>
      </c>
      <c r="C1087">
        <v>2009</v>
      </c>
      <c r="D1087" t="s">
        <v>1</v>
      </c>
      <c r="E1087" t="s">
        <v>2</v>
      </c>
      <c r="F1087" s="1">
        <v>300000</v>
      </c>
      <c r="K1087" s="1">
        <v>300000</v>
      </c>
    </row>
    <row r="1088" spans="2:12">
      <c r="B1088" t="s">
        <v>566</v>
      </c>
      <c r="C1088">
        <v>2009</v>
      </c>
      <c r="D1088" t="s">
        <v>1</v>
      </c>
      <c r="E1088" t="s">
        <v>2</v>
      </c>
      <c r="F1088" s="1">
        <v>642753</v>
      </c>
      <c r="K1088" s="1">
        <v>642753</v>
      </c>
    </row>
    <row r="1089" spans="2:11">
      <c r="B1089" t="s">
        <v>503</v>
      </c>
      <c r="C1089">
        <v>2009</v>
      </c>
      <c r="D1089" t="s">
        <v>1</v>
      </c>
      <c r="E1089" t="s">
        <v>2</v>
      </c>
      <c r="F1089" s="1">
        <v>4336500</v>
      </c>
      <c r="K1089" s="1">
        <v>4336500</v>
      </c>
    </row>
    <row r="1090" spans="2:11">
      <c r="B1090" t="s">
        <v>567</v>
      </c>
      <c r="C1090">
        <v>2009</v>
      </c>
      <c r="D1090" t="s">
        <v>1</v>
      </c>
      <c r="E1090" t="s">
        <v>2</v>
      </c>
      <c r="F1090" s="1">
        <v>960000</v>
      </c>
      <c r="K1090" s="1">
        <v>960000</v>
      </c>
    </row>
    <row r="1091" spans="2:11">
      <c r="B1091" t="s">
        <v>243</v>
      </c>
      <c r="C1091">
        <v>2009</v>
      </c>
      <c r="D1091" t="s">
        <v>1</v>
      </c>
      <c r="E1091" t="s">
        <v>2</v>
      </c>
      <c r="F1091" s="1">
        <v>1350000</v>
      </c>
      <c r="K1091" s="1">
        <v>1350000</v>
      </c>
    </row>
    <row r="1092" spans="2:11">
      <c r="B1092" t="s">
        <v>318</v>
      </c>
      <c r="C1092">
        <v>2009</v>
      </c>
      <c r="D1092" t="s">
        <v>1</v>
      </c>
      <c r="E1092" t="s">
        <v>2</v>
      </c>
      <c r="F1092" s="1">
        <v>2002000</v>
      </c>
      <c r="K1092" s="1">
        <v>2002000</v>
      </c>
    </row>
    <row r="1093" spans="2:11">
      <c r="B1093" t="s">
        <v>568</v>
      </c>
      <c r="C1093">
        <v>2009</v>
      </c>
      <c r="D1093" t="s">
        <v>1</v>
      </c>
      <c r="E1093" t="s">
        <v>2</v>
      </c>
      <c r="F1093" s="1">
        <v>1819055</v>
      </c>
      <c r="K1093" s="1">
        <v>1819055</v>
      </c>
    </row>
    <row r="1094" spans="2:11">
      <c r="B1094" t="s">
        <v>431</v>
      </c>
      <c r="C1094">
        <v>2009</v>
      </c>
      <c r="D1094" t="s">
        <v>1</v>
      </c>
      <c r="E1094" t="s">
        <v>2</v>
      </c>
      <c r="F1094" s="1">
        <v>481844</v>
      </c>
      <c r="K1094" s="1">
        <v>481844</v>
      </c>
    </row>
    <row r="1095" spans="2:11">
      <c r="B1095" t="s">
        <v>569</v>
      </c>
      <c r="C1095">
        <v>2009</v>
      </c>
      <c r="D1095" t="s">
        <v>1</v>
      </c>
      <c r="E1095" t="s">
        <v>2</v>
      </c>
      <c r="F1095" s="1">
        <v>500000</v>
      </c>
      <c r="K1095" s="1">
        <v>500000</v>
      </c>
    </row>
    <row r="1096" spans="2:11">
      <c r="B1096" t="s">
        <v>570</v>
      </c>
      <c r="C1096">
        <v>2009</v>
      </c>
      <c r="D1096" t="s">
        <v>1</v>
      </c>
      <c r="E1096" t="s">
        <v>2</v>
      </c>
      <c r="F1096" s="1">
        <v>604973</v>
      </c>
      <c r="K1096" s="1">
        <v>604973</v>
      </c>
    </row>
    <row r="1097" spans="2:11">
      <c r="B1097" t="s">
        <v>126</v>
      </c>
      <c r="C1097">
        <v>2009</v>
      </c>
      <c r="D1097" t="s">
        <v>1</v>
      </c>
      <c r="E1097" t="s">
        <v>2</v>
      </c>
      <c r="F1097" s="1">
        <v>2415760</v>
      </c>
      <c r="K1097" s="1">
        <v>2415760</v>
      </c>
    </row>
    <row r="1098" spans="2:11">
      <c r="B1098" t="s">
        <v>571</v>
      </c>
      <c r="C1098">
        <v>2009</v>
      </c>
      <c r="D1098" t="s">
        <v>1</v>
      </c>
      <c r="E1098" t="s">
        <v>2</v>
      </c>
      <c r="F1098" s="1">
        <v>8474994</v>
      </c>
      <c r="K1098" s="1">
        <v>8474994</v>
      </c>
    </row>
    <row r="1099" spans="2:11">
      <c r="B1099" t="s">
        <v>572</v>
      </c>
      <c r="C1099">
        <v>2009</v>
      </c>
      <c r="D1099" t="s">
        <v>1</v>
      </c>
      <c r="E1099" t="s">
        <v>2</v>
      </c>
      <c r="F1099" s="1">
        <v>2000000</v>
      </c>
      <c r="K1099" s="1">
        <v>2000000</v>
      </c>
    </row>
    <row r="1100" spans="2:11">
      <c r="B1100" t="s">
        <v>573</v>
      </c>
      <c r="C1100">
        <v>2009</v>
      </c>
      <c r="D1100" t="s">
        <v>1</v>
      </c>
      <c r="E1100" t="s">
        <v>2</v>
      </c>
      <c r="F1100" s="1">
        <v>500000</v>
      </c>
      <c r="K1100" s="1">
        <v>500000</v>
      </c>
    </row>
    <row r="1101" spans="2:11">
      <c r="B1101" t="s">
        <v>195</v>
      </c>
      <c r="C1101">
        <v>2009</v>
      </c>
      <c r="D1101" t="s">
        <v>1</v>
      </c>
      <c r="E1101" t="s">
        <v>2</v>
      </c>
      <c r="F1101" s="1">
        <v>3600000</v>
      </c>
      <c r="K1101" s="1">
        <v>3600000</v>
      </c>
    </row>
    <row r="1102" spans="2:11">
      <c r="B1102" t="s">
        <v>248</v>
      </c>
      <c r="C1102">
        <v>2009</v>
      </c>
      <c r="D1102" t="s">
        <v>1</v>
      </c>
      <c r="E1102" t="s">
        <v>2</v>
      </c>
      <c r="F1102" s="1">
        <v>500000</v>
      </c>
      <c r="K1102" s="1">
        <v>500000</v>
      </c>
    </row>
    <row r="1103" spans="2:11">
      <c r="B1103" t="s">
        <v>574</v>
      </c>
      <c r="C1103">
        <v>2009</v>
      </c>
      <c r="D1103" t="s">
        <v>1</v>
      </c>
      <c r="E1103" t="s">
        <v>2</v>
      </c>
      <c r="F1103" s="1">
        <v>1800000</v>
      </c>
      <c r="K1103" s="1">
        <v>1800000</v>
      </c>
    </row>
    <row r="1104" spans="2:11">
      <c r="B1104" t="s">
        <v>480</v>
      </c>
      <c r="C1104">
        <v>2009</v>
      </c>
      <c r="D1104" t="s">
        <v>1</v>
      </c>
      <c r="E1104" t="s">
        <v>2</v>
      </c>
      <c r="F1104" s="1">
        <v>2000000</v>
      </c>
      <c r="K1104" s="1">
        <v>2000000</v>
      </c>
    </row>
    <row r="1105" spans="2:11">
      <c r="B1105" t="s">
        <v>575</v>
      </c>
      <c r="C1105">
        <v>2009</v>
      </c>
      <c r="D1105" t="s">
        <v>1</v>
      </c>
      <c r="E1105" t="s">
        <v>2</v>
      </c>
      <c r="F1105" s="1">
        <v>758910</v>
      </c>
      <c r="K1105" s="1">
        <v>758910</v>
      </c>
    </row>
    <row r="1106" spans="2:11">
      <c r="B1106" t="s">
        <v>576</v>
      </c>
      <c r="C1106">
        <v>2009</v>
      </c>
      <c r="D1106" t="s">
        <v>1</v>
      </c>
      <c r="E1106" t="s">
        <v>2</v>
      </c>
      <c r="F1106" s="1">
        <v>262500</v>
      </c>
      <c r="K1106" s="1">
        <v>262500</v>
      </c>
    </row>
    <row r="1107" spans="2:11">
      <c r="B1107" t="s">
        <v>577</v>
      </c>
      <c r="C1107">
        <v>2009</v>
      </c>
      <c r="D1107" t="s">
        <v>1</v>
      </c>
      <c r="E1107" t="s">
        <v>2</v>
      </c>
      <c r="F1107" s="1">
        <v>405698</v>
      </c>
      <c r="K1107" s="1">
        <v>405698</v>
      </c>
    </row>
    <row r="1108" spans="2:11">
      <c r="B1108" t="s">
        <v>578</v>
      </c>
      <c r="C1108">
        <v>2009</v>
      </c>
      <c r="D1108" t="s">
        <v>1</v>
      </c>
      <c r="E1108" t="s">
        <v>2</v>
      </c>
      <c r="F1108" s="1">
        <v>10000</v>
      </c>
      <c r="K1108" s="1">
        <v>10000</v>
      </c>
    </row>
    <row r="1109" spans="2:11">
      <c r="B1109" t="s">
        <v>159</v>
      </c>
      <c r="C1109">
        <v>2009</v>
      </c>
      <c r="D1109" t="s">
        <v>1</v>
      </c>
      <c r="E1109" t="s">
        <v>2</v>
      </c>
      <c r="F1109" s="1">
        <v>3950000</v>
      </c>
      <c r="K1109" s="1">
        <v>3950000</v>
      </c>
    </row>
    <row r="1110" spans="2:11">
      <c r="B1110" t="s">
        <v>579</v>
      </c>
      <c r="C1110">
        <v>2009</v>
      </c>
      <c r="D1110" t="s">
        <v>1</v>
      </c>
      <c r="E1110" t="s">
        <v>2</v>
      </c>
      <c r="F1110" s="1">
        <v>500000</v>
      </c>
      <c r="K1110" s="1">
        <v>500000</v>
      </c>
    </row>
    <row r="1111" spans="2:11">
      <c r="B1111" t="s">
        <v>104</v>
      </c>
      <c r="C1111">
        <v>2009</v>
      </c>
      <c r="D1111" t="s">
        <v>1</v>
      </c>
      <c r="E1111" t="s">
        <v>2</v>
      </c>
      <c r="F1111" s="1">
        <v>800000</v>
      </c>
      <c r="K1111" s="1">
        <v>800000</v>
      </c>
    </row>
    <row r="1112" spans="2:11">
      <c r="B1112" t="s">
        <v>580</v>
      </c>
      <c r="C1112">
        <v>2009</v>
      </c>
      <c r="D1112" t="s">
        <v>1</v>
      </c>
      <c r="E1112" t="s">
        <v>2</v>
      </c>
      <c r="F1112" s="1">
        <v>306500</v>
      </c>
      <c r="K1112" s="1">
        <v>306500</v>
      </c>
    </row>
    <row r="1113" spans="2:11">
      <c r="B1113" t="s">
        <v>581</v>
      </c>
      <c r="C1113">
        <v>2009</v>
      </c>
      <c r="D1113" t="s">
        <v>1</v>
      </c>
      <c r="E1113" t="s">
        <v>2</v>
      </c>
      <c r="F1113" s="1">
        <v>15206150</v>
      </c>
      <c r="K1113" s="1">
        <v>15206150</v>
      </c>
    </row>
    <row r="1114" spans="2:11">
      <c r="B1114" t="s">
        <v>582</v>
      </c>
      <c r="C1114">
        <v>2009</v>
      </c>
      <c r="D1114" t="s">
        <v>1</v>
      </c>
      <c r="E1114" t="s">
        <v>2</v>
      </c>
      <c r="F1114" s="1">
        <v>3000000</v>
      </c>
      <c r="K1114" s="1">
        <v>3000000</v>
      </c>
    </row>
    <row r="1115" spans="2:11">
      <c r="B1115" t="s">
        <v>583</v>
      </c>
      <c r="C1115">
        <v>2009</v>
      </c>
      <c r="D1115" t="s">
        <v>1</v>
      </c>
      <c r="E1115" t="s">
        <v>2</v>
      </c>
      <c r="F1115" s="1">
        <v>750584</v>
      </c>
      <c r="K1115" s="1">
        <v>750584</v>
      </c>
    </row>
    <row r="1116" spans="2:11">
      <c r="B1116" t="s">
        <v>408</v>
      </c>
      <c r="C1116">
        <v>2009</v>
      </c>
      <c r="D1116" t="s">
        <v>1</v>
      </c>
      <c r="E1116" t="s">
        <v>2</v>
      </c>
      <c r="F1116" s="1">
        <v>5907665</v>
      </c>
      <c r="K1116" s="1">
        <v>5907665</v>
      </c>
    </row>
    <row r="1117" spans="2:11">
      <c r="B1117" t="s">
        <v>55</v>
      </c>
      <c r="C1117">
        <v>2009</v>
      </c>
      <c r="D1117" t="s">
        <v>1</v>
      </c>
      <c r="E1117" t="s">
        <v>2</v>
      </c>
      <c r="F1117" s="1">
        <v>7000000</v>
      </c>
      <c r="K1117" s="1">
        <v>7000000</v>
      </c>
    </row>
    <row r="1118" spans="2:11">
      <c r="B1118" t="s">
        <v>584</v>
      </c>
      <c r="C1118">
        <v>2009</v>
      </c>
      <c r="D1118" t="s">
        <v>1</v>
      </c>
      <c r="E1118" t="s">
        <v>2</v>
      </c>
      <c r="F1118" s="1">
        <v>7945004</v>
      </c>
      <c r="K1118" s="1">
        <v>7945004</v>
      </c>
    </row>
    <row r="1119" spans="2:11">
      <c r="B1119" t="s">
        <v>583</v>
      </c>
      <c r="C1119">
        <v>2009</v>
      </c>
      <c r="D1119" t="s">
        <v>1</v>
      </c>
      <c r="E1119" t="s">
        <v>2</v>
      </c>
      <c r="F1119" s="1">
        <v>15000</v>
      </c>
      <c r="K1119" s="1">
        <v>15000</v>
      </c>
    </row>
    <row r="1120" spans="2:11">
      <c r="B1120" t="s">
        <v>585</v>
      </c>
      <c r="C1120">
        <v>2009</v>
      </c>
      <c r="D1120" t="s">
        <v>1</v>
      </c>
      <c r="E1120" t="s">
        <v>2</v>
      </c>
      <c r="F1120" s="1">
        <v>9900000</v>
      </c>
      <c r="K1120" s="1">
        <v>9900000</v>
      </c>
    </row>
    <row r="1121" spans="2:11">
      <c r="B1121" t="s">
        <v>586</v>
      </c>
      <c r="C1121">
        <v>2009</v>
      </c>
      <c r="D1121" t="s">
        <v>1</v>
      </c>
      <c r="E1121" t="s">
        <v>2</v>
      </c>
      <c r="F1121" s="1">
        <v>442320</v>
      </c>
      <c r="K1121" s="1">
        <v>442320</v>
      </c>
    </row>
    <row r="1122" spans="2:11">
      <c r="B1122" t="s">
        <v>525</v>
      </c>
      <c r="C1122">
        <v>2009</v>
      </c>
      <c r="D1122" t="s">
        <v>1</v>
      </c>
      <c r="E1122" t="s">
        <v>2</v>
      </c>
      <c r="F1122" s="1">
        <v>3380890</v>
      </c>
      <c r="K1122" s="1">
        <v>3380890</v>
      </c>
    </row>
    <row r="1123" spans="2:11">
      <c r="B1123" t="s">
        <v>587</v>
      </c>
      <c r="C1123">
        <v>2009</v>
      </c>
      <c r="D1123" t="s">
        <v>1</v>
      </c>
      <c r="E1123" t="s">
        <v>2</v>
      </c>
      <c r="F1123" s="1">
        <v>250000</v>
      </c>
      <c r="K1123" s="1">
        <v>250000</v>
      </c>
    </row>
    <row r="1124" spans="2:11">
      <c r="B1124" t="s">
        <v>271</v>
      </c>
      <c r="C1124">
        <v>2009</v>
      </c>
      <c r="D1124" t="s">
        <v>1</v>
      </c>
      <c r="E1124" t="s">
        <v>2</v>
      </c>
      <c r="F1124" s="1">
        <v>6000067</v>
      </c>
      <c r="K1124" s="1">
        <v>6000067</v>
      </c>
    </row>
    <row r="1125" spans="2:11">
      <c r="B1125" t="s">
        <v>588</v>
      </c>
      <c r="C1125">
        <v>2009</v>
      </c>
      <c r="D1125" t="s">
        <v>1</v>
      </c>
      <c r="E1125" t="s">
        <v>2</v>
      </c>
      <c r="F1125" s="1">
        <v>35000</v>
      </c>
      <c r="K1125" s="1">
        <v>35000</v>
      </c>
    </row>
    <row r="1126" spans="2:11">
      <c r="B1126" t="s">
        <v>136</v>
      </c>
      <c r="C1126">
        <v>2009</v>
      </c>
      <c r="D1126" t="s">
        <v>1</v>
      </c>
      <c r="E1126" t="s">
        <v>2</v>
      </c>
      <c r="F1126" s="1">
        <v>325000</v>
      </c>
      <c r="K1126" s="1">
        <v>325000</v>
      </c>
    </row>
    <row r="1127" spans="2:11">
      <c r="B1127" t="s">
        <v>586</v>
      </c>
      <c r="C1127">
        <v>2009</v>
      </c>
      <c r="D1127" t="s">
        <v>1</v>
      </c>
      <c r="E1127" t="s">
        <v>2</v>
      </c>
      <c r="F1127" s="1">
        <v>1440590</v>
      </c>
      <c r="K1127" s="1">
        <v>1440590</v>
      </c>
    </row>
    <row r="1128" spans="2:11">
      <c r="B1128" t="s">
        <v>579</v>
      </c>
      <c r="C1128">
        <v>2009</v>
      </c>
      <c r="D1128" t="s">
        <v>1</v>
      </c>
      <c r="E1128" t="s">
        <v>2</v>
      </c>
      <c r="F1128" s="1">
        <v>1957395</v>
      </c>
      <c r="K1128" s="1">
        <v>1957395</v>
      </c>
    </row>
    <row r="1129" spans="2:11">
      <c r="B1129" t="s">
        <v>160</v>
      </c>
      <c r="C1129">
        <v>2009</v>
      </c>
      <c r="D1129" t="s">
        <v>1</v>
      </c>
      <c r="E1129" t="s">
        <v>2</v>
      </c>
      <c r="F1129" s="1">
        <v>10000000</v>
      </c>
      <c r="K1129" s="1">
        <v>10000000</v>
      </c>
    </row>
    <row r="1130" spans="2:11">
      <c r="B1130" t="s">
        <v>589</v>
      </c>
      <c r="C1130">
        <v>2009</v>
      </c>
      <c r="D1130" t="s">
        <v>1</v>
      </c>
      <c r="E1130" t="s">
        <v>2</v>
      </c>
      <c r="F1130" s="1">
        <v>1935974</v>
      </c>
      <c r="K1130" s="1">
        <v>1935974</v>
      </c>
    </row>
    <row r="1131" spans="2:11">
      <c r="B1131" t="s">
        <v>114</v>
      </c>
      <c r="C1131">
        <v>2009</v>
      </c>
      <c r="D1131" t="s">
        <v>1</v>
      </c>
      <c r="E1131" t="s">
        <v>2</v>
      </c>
      <c r="F1131" s="1">
        <v>300000</v>
      </c>
      <c r="K1131" s="1">
        <v>300000</v>
      </c>
    </row>
    <row r="1132" spans="2:11">
      <c r="B1132" t="s">
        <v>445</v>
      </c>
      <c r="C1132">
        <v>2009</v>
      </c>
      <c r="D1132" t="s">
        <v>1</v>
      </c>
      <c r="E1132" t="s">
        <v>2</v>
      </c>
      <c r="F1132" s="1">
        <v>4665344</v>
      </c>
      <c r="K1132" s="1">
        <v>4665344</v>
      </c>
    </row>
    <row r="1133" spans="2:11">
      <c r="B1133" t="s">
        <v>419</v>
      </c>
      <c r="C1133">
        <v>2009</v>
      </c>
      <c r="D1133" t="s">
        <v>1</v>
      </c>
      <c r="E1133" t="s">
        <v>2</v>
      </c>
      <c r="F1133" s="1">
        <v>111376</v>
      </c>
      <c r="K1133" s="1">
        <v>111376</v>
      </c>
    </row>
    <row r="1134" spans="2:11">
      <c r="B1134" t="s">
        <v>505</v>
      </c>
      <c r="C1134">
        <v>2009</v>
      </c>
      <c r="D1134" t="s">
        <v>1</v>
      </c>
      <c r="E1134" t="s">
        <v>2</v>
      </c>
      <c r="F1134" s="1">
        <v>385801</v>
      </c>
      <c r="K1134" s="1">
        <v>385801</v>
      </c>
    </row>
    <row r="1135" spans="2:11">
      <c r="B1135" t="s">
        <v>590</v>
      </c>
      <c r="C1135">
        <v>2009</v>
      </c>
      <c r="D1135" t="s">
        <v>1</v>
      </c>
      <c r="E1135" t="s">
        <v>2</v>
      </c>
      <c r="F1135" s="1">
        <v>700000</v>
      </c>
      <c r="K1135" s="1">
        <v>700000</v>
      </c>
    </row>
    <row r="1136" spans="2:11">
      <c r="B1136" t="s">
        <v>135</v>
      </c>
      <c r="C1136">
        <v>2009</v>
      </c>
      <c r="D1136" t="s">
        <v>1</v>
      </c>
      <c r="E1136" t="s">
        <v>2</v>
      </c>
      <c r="F1136" s="1">
        <v>1312500</v>
      </c>
      <c r="K1136" s="1">
        <v>1312500</v>
      </c>
    </row>
    <row r="1137" spans="2:11">
      <c r="B1137" t="s">
        <v>274</v>
      </c>
      <c r="C1137">
        <v>2009</v>
      </c>
      <c r="D1137" t="s">
        <v>1</v>
      </c>
      <c r="E1137" t="s">
        <v>2</v>
      </c>
      <c r="F1137" s="1">
        <v>330000</v>
      </c>
      <c r="K1137" s="1">
        <v>330000</v>
      </c>
    </row>
    <row r="1138" spans="2:11">
      <c r="B1138" t="s">
        <v>591</v>
      </c>
      <c r="C1138">
        <v>2009</v>
      </c>
      <c r="D1138" t="s">
        <v>1</v>
      </c>
      <c r="E1138" t="s">
        <v>2</v>
      </c>
      <c r="F1138" s="1">
        <v>511359</v>
      </c>
      <c r="K1138" s="1">
        <v>511359</v>
      </c>
    </row>
    <row r="1139" spans="2:11">
      <c r="B1139" t="s">
        <v>592</v>
      </c>
      <c r="C1139">
        <v>2009</v>
      </c>
      <c r="D1139" t="s">
        <v>1</v>
      </c>
      <c r="E1139" t="s">
        <v>2</v>
      </c>
      <c r="F1139" s="1">
        <v>5115250</v>
      </c>
      <c r="K1139" s="1">
        <v>5115250</v>
      </c>
    </row>
    <row r="1140" spans="2:11">
      <c r="B1140" t="s">
        <v>43</v>
      </c>
      <c r="C1140">
        <v>2009</v>
      </c>
      <c r="D1140" t="s">
        <v>1</v>
      </c>
      <c r="E1140" t="s">
        <v>2</v>
      </c>
      <c r="F1140" s="1">
        <v>9675588</v>
      </c>
      <c r="K1140" s="1">
        <v>9675588</v>
      </c>
    </row>
    <row r="1141" spans="2:11">
      <c r="B1141" t="s">
        <v>593</v>
      </c>
      <c r="C1141">
        <v>2009</v>
      </c>
      <c r="D1141" t="s">
        <v>1</v>
      </c>
      <c r="E1141" t="s">
        <v>2</v>
      </c>
      <c r="F1141" s="1">
        <v>638620</v>
      </c>
      <c r="K1141" s="1">
        <v>638620</v>
      </c>
    </row>
    <row r="1142" spans="2:11">
      <c r="B1142" t="s">
        <v>594</v>
      </c>
      <c r="C1142">
        <v>2009</v>
      </c>
      <c r="D1142" t="s">
        <v>1</v>
      </c>
      <c r="E1142" t="s">
        <v>2</v>
      </c>
      <c r="F1142" s="1">
        <v>50000</v>
      </c>
      <c r="K1142" s="1">
        <v>50000</v>
      </c>
    </row>
    <row r="1143" spans="2:11">
      <c r="B1143" t="s">
        <v>249</v>
      </c>
      <c r="C1143">
        <v>2009</v>
      </c>
      <c r="D1143" t="s">
        <v>1</v>
      </c>
      <c r="E1143" t="s">
        <v>2</v>
      </c>
      <c r="F1143" s="1">
        <v>50000</v>
      </c>
      <c r="K1143" s="1">
        <v>50000</v>
      </c>
    </row>
    <row r="1144" spans="2:11">
      <c r="B1144" t="s">
        <v>48</v>
      </c>
      <c r="C1144">
        <v>2009</v>
      </c>
      <c r="D1144" t="s">
        <v>1</v>
      </c>
      <c r="E1144" t="s">
        <v>2</v>
      </c>
      <c r="F1144" s="1">
        <v>1900000</v>
      </c>
      <c r="K1144" s="1">
        <v>1900000</v>
      </c>
    </row>
    <row r="1145" spans="2:11">
      <c r="B1145" t="s">
        <v>477</v>
      </c>
      <c r="C1145">
        <v>2009</v>
      </c>
      <c r="D1145" t="s">
        <v>1</v>
      </c>
      <c r="E1145" t="s">
        <v>2</v>
      </c>
      <c r="F1145" s="1">
        <v>50000</v>
      </c>
      <c r="K1145" s="1">
        <v>50000</v>
      </c>
    </row>
    <row r="1146" spans="2:11">
      <c r="B1146" t="s">
        <v>595</v>
      </c>
      <c r="C1146">
        <v>2009</v>
      </c>
      <c r="D1146" t="s">
        <v>1</v>
      </c>
      <c r="E1146" t="s">
        <v>2</v>
      </c>
      <c r="F1146" s="1">
        <v>3004365</v>
      </c>
      <c r="K1146" s="1">
        <v>3004365</v>
      </c>
    </row>
    <row r="1147" spans="2:11">
      <c r="B1147" t="s">
        <v>362</v>
      </c>
      <c r="C1147">
        <v>2009</v>
      </c>
      <c r="D1147" t="s">
        <v>1</v>
      </c>
      <c r="E1147" t="s">
        <v>2</v>
      </c>
      <c r="F1147" s="1">
        <v>210000</v>
      </c>
      <c r="K1147" s="1">
        <v>210000</v>
      </c>
    </row>
    <row r="1148" spans="2:11">
      <c r="B1148" t="s">
        <v>596</v>
      </c>
      <c r="C1148">
        <v>2009</v>
      </c>
      <c r="D1148" t="s">
        <v>1</v>
      </c>
      <c r="E1148" t="s">
        <v>2</v>
      </c>
      <c r="F1148" s="1">
        <v>300000</v>
      </c>
      <c r="K1148" s="1">
        <v>300000</v>
      </c>
    </row>
    <row r="1149" spans="2:11">
      <c r="B1149" t="s">
        <v>587</v>
      </c>
      <c r="C1149">
        <v>2009</v>
      </c>
      <c r="D1149" t="s">
        <v>1</v>
      </c>
      <c r="E1149" t="s">
        <v>2</v>
      </c>
      <c r="F1149" s="1">
        <v>10000</v>
      </c>
      <c r="K1149" s="1">
        <v>10000</v>
      </c>
    </row>
    <row r="1150" spans="2:11">
      <c r="B1150" t="s">
        <v>419</v>
      </c>
      <c r="C1150">
        <v>2009</v>
      </c>
      <c r="D1150" t="s">
        <v>1</v>
      </c>
      <c r="E1150" t="s">
        <v>2</v>
      </c>
      <c r="F1150" s="1">
        <v>94500</v>
      </c>
      <c r="K1150" s="1">
        <v>94500</v>
      </c>
    </row>
    <row r="1151" spans="2:11">
      <c r="B1151" t="s">
        <v>588</v>
      </c>
      <c r="C1151">
        <v>2009</v>
      </c>
      <c r="D1151" t="s">
        <v>1</v>
      </c>
      <c r="E1151" t="s">
        <v>2</v>
      </c>
      <c r="F1151" s="1">
        <v>1000000</v>
      </c>
      <c r="K1151" s="1">
        <v>1000000</v>
      </c>
    </row>
    <row r="1152" spans="2:11">
      <c r="B1152" t="s">
        <v>597</v>
      </c>
      <c r="C1152">
        <v>2009</v>
      </c>
      <c r="D1152" t="s">
        <v>1</v>
      </c>
      <c r="E1152" t="s">
        <v>2</v>
      </c>
      <c r="F1152" s="1">
        <v>175000</v>
      </c>
      <c r="K1152" s="1">
        <v>175000</v>
      </c>
    </row>
    <row r="1153" spans="2:11">
      <c r="B1153" t="s">
        <v>598</v>
      </c>
      <c r="C1153">
        <v>2009</v>
      </c>
      <c r="D1153" t="s">
        <v>1</v>
      </c>
      <c r="E1153" t="s">
        <v>2</v>
      </c>
      <c r="F1153" s="1">
        <v>300000</v>
      </c>
      <c r="K1153" s="1">
        <v>300000</v>
      </c>
    </row>
    <row r="1154" spans="2:11">
      <c r="B1154" t="s">
        <v>599</v>
      </c>
      <c r="C1154">
        <v>2009</v>
      </c>
      <c r="D1154" t="s">
        <v>1</v>
      </c>
      <c r="E1154" t="s">
        <v>2</v>
      </c>
      <c r="F1154" s="1">
        <v>260000</v>
      </c>
      <c r="K1154" s="1">
        <v>260000</v>
      </c>
    </row>
    <row r="1155" spans="2:11">
      <c r="B1155" t="s">
        <v>482</v>
      </c>
      <c r="C1155">
        <v>2009</v>
      </c>
      <c r="D1155" t="s">
        <v>1</v>
      </c>
      <c r="E1155" t="s">
        <v>2</v>
      </c>
      <c r="F1155" s="1">
        <v>2914000</v>
      </c>
      <c r="K1155" s="1">
        <v>2914000</v>
      </c>
    </row>
    <row r="1156" spans="2:11">
      <c r="B1156" t="s">
        <v>600</v>
      </c>
      <c r="C1156">
        <v>2009</v>
      </c>
      <c r="D1156" t="s">
        <v>1</v>
      </c>
      <c r="E1156" t="s">
        <v>2</v>
      </c>
      <c r="F1156" s="1">
        <v>850000</v>
      </c>
      <c r="K1156" s="1">
        <v>850000</v>
      </c>
    </row>
    <row r="1157" spans="2:11">
      <c r="B1157" t="s">
        <v>601</v>
      </c>
      <c r="C1157">
        <v>2009</v>
      </c>
      <c r="D1157" t="s">
        <v>1</v>
      </c>
      <c r="E1157" t="s">
        <v>2</v>
      </c>
      <c r="F1157" s="1">
        <v>3775000</v>
      </c>
      <c r="K1157" s="1">
        <v>3775000</v>
      </c>
    </row>
    <row r="1158" spans="2:11">
      <c r="B1158" t="s">
        <v>26</v>
      </c>
      <c r="C1158">
        <v>2009</v>
      </c>
      <c r="D1158" t="s">
        <v>1</v>
      </c>
      <c r="E1158" t="s">
        <v>2</v>
      </c>
      <c r="F1158" s="1">
        <v>500000</v>
      </c>
      <c r="K1158" s="1">
        <v>500000</v>
      </c>
    </row>
    <row r="1159" spans="2:11">
      <c r="B1159" t="s">
        <v>35</v>
      </c>
      <c r="C1159">
        <v>2009</v>
      </c>
      <c r="D1159" t="s">
        <v>1</v>
      </c>
      <c r="E1159" t="s">
        <v>2</v>
      </c>
      <c r="F1159" s="1">
        <v>650000</v>
      </c>
      <c r="K1159" s="1">
        <v>650000</v>
      </c>
    </row>
    <row r="1160" spans="2:11">
      <c r="B1160" t="s">
        <v>19</v>
      </c>
      <c r="C1160">
        <v>2009</v>
      </c>
      <c r="D1160" t="s">
        <v>1</v>
      </c>
      <c r="E1160" t="s">
        <v>2</v>
      </c>
      <c r="F1160" s="1">
        <v>27640000</v>
      </c>
      <c r="K1160" s="1">
        <v>27640000</v>
      </c>
    </row>
    <row r="1161" spans="2:11">
      <c r="B1161" t="s">
        <v>311</v>
      </c>
      <c r="C1161">
        <v>2009</v>
      </c>
      <c r="D1161" t="s">
        <v>1</v>
      </c>
      <c r="E1161" t="s">
        <v>2</v>
      </c>
      <c r="F1161" s="1">
        <v>250000</v>
      </c>
      <c r="K1161" s="1">
        <v>250000</v>
      </c>
    </row>
    <row r="1162" spans="2:11">
      <c r="B1162" t="s">
        <v>505</v>
      </c>
      <c r="C1162">
        <v>2009</v>
      </c>
      <c r="D1162" t="s">
        <v>1</v>
      </c>
      <c r="E1162" t="s">
        <v>2</v>
      </c>
      <c r="F1162" s="1">
        <v>14518052</v>
      </c>
      <c r="K1162" s="1">
        <v>14518052</v>
      </c>
    </row>
    <row r="1163" spans="2:11">
      <c r="B1163" t="s">
        <v>505</v>
      </c>
      <c r="C1163">
        <v>2009</v>
      </c>
      <c r="D1163" t="s">
        <v>1</v>
      </c>
      <c r="E1163" t="s">
        <v>2</v>
      </c>
      <c r="F1163" s="1">
        <v>1463346</v>
      </c>
      <c r="K1163" s="1">
        <v>1463346</v>
      </c>
    </row>
    <row r="1164" spans="2:11">
      <c r="B1164" t="s">
        <v>558</v>
      </c>
      <c r="C1164">
        <v>2009</v>
      </c>
      <c r="D1164" t="s">
        <v>1</v>
      </c>
      <c r="E1164" t="s">
        <v>2</v>
      </c>
      <c r="F1164" s="1">
        <v>21574274</v>
      </c>
      <c r="K1164" s="1">
        <v>21574274</v>
      </c>
    </row>
    <row r="1165" spans="2:11">
      <c r="B1165" t="s">
        <v>539</v>
      </c>
      <c r="C1165">
        <v>2009</v>
      </c>
      <c r="D1165" t="s">
        <v>1</v>
      </c>
      <c r="E1165" t="s">
        <v>2</v>
      </c>
      <c r="F1165" s="1">
        <v>152232</v>
      </c>
      <c r="K1165" s="1">
        <v>152232</v>
      </c>
    </row>
    <row r="1166" spans="2:11">
      <c r="B1166" t="s">
        <v>30</v>
      </c>
      <c r="C1166">
        <v>2009</v>
      </c>
      <c r="D1166" t="s">
        <v>1</v>
      </c>
      <c r="E1166" t="s">
        <v>2</v>
      </c>
      <c r="F1166" s="1">
        <v>400000</v>
      </c>
      <c r="K1166" s="1">
        <v>400000</v>
      </c>
    </row>
    <row r="1167" spans="2:11">
      <c r="B1167" t="s">
        <v>525</v>
      </c>
      <c r="C1167">
        <v>2009</v>
      </c>
      <c r="D1167" t="s">
        <v>1</v>
      </c>
      <c r="E1167" t="s">
        <v>2</v>
      </c>
      <c r="F1167" s="1">
        <v>5000000</v>
      </c>
      <c r="K1167" s="1">
        <v>5000000</v>
      </c>
    </row>
    <row r="1168" spans="2:11">
      <c r="B1168" t="s">
        <v>602</v>
      </c>
      <c r="C1168">
        <v>2009</v>
      </c>
      <c r="D1168" t="s">
        <v>1</v>
      </c>
      <c r="E1168" t="s">
        <v>2</v>
      </c>
      <c r="F1168" s="1">
        <v>16294847</v>
      </c>
      <c r="K1168" s="1">
        <v>16294847</v>
      </c>
    </row>
    <row r="1169" spans="2:12">
      <c r="B1169" t="s">
        <v>603</v>
      </c>
      <c r="C1169">
        <v>2009</v>
      </c>
      <c r="D1169" t="s">
        <v>1</v>
      </c>
      <c r="E1169" t="s">
        <v>2</v>
      </c>
      <c r="F1169" s="1">
        <v>400000</v>
      </c>
      <c r="K1169" s="1">
        <v>400000</v>
      </c>
    </row>
    <row r="1170" spans="2:12">
      <c r="B1170" t="s">
        <v>604</v>
      </c>
      <c r="C1170">
        <v>2009</v>
      </c>
      <c r="D1170" t="s">
        <v>1</v>
      </c>
      <c r="E1170" t="s">
        <v>2</v>
      </c>
      <c r="F1170" s="1">
        <v>500000</v>
      </c>
      <c r="K1170" s="1">
        <v>500000</v>
      </c>
    </row>
    <row r="1171" spans="2:12">
      <c r="B1171" t="s">
        <v>605</v>
      </c>
      <c r="C1171">
        <v>2009</v>
      </c>
      <c r="D1171" t="s">
        <v>1</v>
      </c>
      <c r="E1171" t="s">
        <v>2</v>
      </c>
      <c r="F1171" s="1">
        <v>200000</v>
      </c>
      <c r="K1171" s="1">
        <v>200000</v>
      </c>
    </row>
    <row r="1172" spans="2:12">
      <c r="B1172" t="s">
        <v>606</v>
      </c>
      <c r="C1172">
        <v>2009</v>
      </c>
      <c r="D1172" t="s">
        <v>1</v>
      </c>
      <c r="E1172" t="s">
        <v>2</v>
      </c>
      <c r="F1172" s="1">
        <v>800000</v>
      </c>
      <c r="K1172" s="1">
        <v>800000</v>
      </c>
    </row>
    <row r="1173" spans="2:12">
      <c r="B1173" t="s">
        <v>607</v>
      </c>
      <c r="C1173">
        <v>2009</v>
      </c>
      <c r="D1173" t="s">
        <v>1</v>
      </c>
      <c r="E1173" t="s">
        <v>2</v>
      </c>
      <c r="F1173" s="1">
        <v>650000</v>
      </c>
      <c r="K1173" s="1">
        <v>650000</v>
      </c>
    </row>
    <row r="1174" spans="2:12">
      <c r="B1174" t="s">
        <v>608</v>
      </c>
      <c r="C1174">
        <v>2009</v>
      </c>
      <c r="D1174" t="s">
        <v>1</v>
      </c>
      <c r="E1174" t="s">
        <v>2</v>
      </c>
      <c r="F1174" s="1">
        <v>200000</v>
      </c>
      <c r="K1174" s="1">
        <v>200000</v>
      </c>
    </row>
    <row r="1175" spans="2:12">
      <c r="B1175" t="s">
        <v>252</v>
      </c>
      <c r="C1175">
        <v>2009</v>
      </c>
      <c r="D1175" t="s">
        <v>1</v>
      </c>
      <c r="E1175" t="s">
        <v>2</v>
      </c>
      <c r="F1175" s="1">
        <v>5420332</v>
      </c>
      <c r="K1175" s="1">
        <v>5420332</v>
      </c>
    </row>
    <row r="1176" spans="2:12">
      <c r="B1176" t="s">
        <v>609</v>
      </c>
      <c r="C1176">
        <v>2009</v>
      </c>
      <c r="D1176" t="s">
        <v>1</v>
      </c>
      <c r="E1176" t="s">
        <v>2</v>
      </c>
      <c r="F1176" s="1">
        <v>125000</v>
      </c>
      <c r="K1176" s="1">
        <v>125000</v>
      </c>
    </row>
    <row r="1177" spans="2:12">
      <c r="B1177" t="s">
        <v>595</v>
      </c>
      <c r="C1177">
        <v>2009</v>
      </c>
      <c r="D1177" t="s">
        <v>1</v>
      </c>
      <c r="E1177" t="s">
        <v>2</v>
      </c>
      <c r="F1177" s="1">
        <v>733793</v>
      </c>
      <c r="K1177" s="1">
        <v>733793</v>
      </c>
    </row>
    <row r="1178" spans="2:12">
      <c r="B1178" t="s">
        <v>610</v>
      </c>
      <c r="C1178">
        <v>2009</v>
      </c>
      <c r="D1178" t="s">
        <v>1</v>
      </c>
      <c r="E1178" t="s">
        <v>2</v>
      </c>
      <c r="F1178" s="1">
        <v>200000</v>
      </c>
      <c r="K1178" s="1">
        <v>200000</v>
      </c>
    </row>
    <row r="1179" spans="2:12">
      <c r="B1179" t="s">
        <v>611</v>
      </c>
      <c r="C1179">
        <v>2009</v>
      </c>
      <c r="D1179" t="s">
        <v>1</v>
      </c>
      <c r="E1179" t="s">
        <v>2</v>
      </c>
      <c r="F1179" s="1">
        <v>75000</v>
      </c>
      <c r="K1179" s="1">
        <v>75000</v>
      </c>
    </row>
    <row r="1180" spans="2:12">
      <c r="B1180" t="s">
        <v>612</v>
      </c>
      <c r="C1180">
        <v>2009</v>
      </c>
      <c r="D1180" t="s">
        <v>1</v>
      </c>
      <c r="E1180" t="s">
        <v>2</v>
      </c>
      <c r="F1180" s="1">
        <v>20000</v>
      </c>
      <c r="K1180" s="1">
        <v>20000</v>
      </c>
    </row>
    <row r="1181" spans="2:12">
      <c r="B1181" t="s">
        <v>503</v>
      </c>
      <c r="C1181">
        <v>2009</v>
      </c>
      <c r="D1181" t="s">
        <v>1</v>
      </c>
      <c r="E1181" t="s">
        <v>2</v>
      </c>
      <c r="F1181" s="1">
        <v>2100000</v>
      </c>
      <c r="K1181" s="1">
        <v>2100000</v>
      </c>
      <c r="L1181">
        <v>2006</v>
      </c>
    </row>
    <row r="1182" spans="2:12">
      <c r="B1182" t="s">
        <v>151</v>
      </c>
      <c r="C1182">
        <v>2009</v>
      </c>
      <c r="D1182" t="s">
        <v>1</v>
      </c>
      <c r="E1182" t="s">
        <v>2</v>
      </c>
      <c r="F1182" s="1">
        <v>2506116</v>
      </c>
      <c r="K1182" s="1">
        <v>2506116</v>
      </c>
    </row>
    <row r="1183" spans="2:12">
      <c r="B1183" t="s">
        <v>15</v>
      </c>
      <c r="C1183">
        <v>2009</v>
      </c>
      <c r="D1183" t="s">
        <v>1</v>
      </c>
      <c r="E1183" t="s">
        <v>2</v>
      </c>
      <c r="F1183" s="1">
        <v>365000</v>
      </c>
      <c r="K1183" s="1">
        <v>365000</v>
      </c>
    </row>
    <row r="1184" spans="2:12">
      <c r="B1184" t="s">
        <v>313</v>
      </c>
      <c r="C1184">
        <v>2009</v>
      </c>
      <c r="D1184" t="s">
        <v>1</v>
      </c>
      <c r="E1184" t="s">
        <v>2</v>
      </c>
      <c r="F1184" s="1">
        <v>187000</v>
      </c>
      <c r="K1184" s="1">
        <v>187000</v>
      </c>
    </row>
    <row r="1185" spans="2:11">
      <c r="B1185" t="s">
        <v>572</v>
      </c>
      <c r="C1185">
        <v>2009</v>
      </c>
      <c r="D1185" t="s">
        <v>1</v>
      </c>
      <c r="E1185" t="s">
        <v>2</v>
      </c>
      <c r="F1185" s="1">
        <v>50000</v>
      </c>
      <c r="K1185" s="1">
        <v>50000</v>
      </c>
    </row>
    <row r="1186" spans="2:11">
      <c r="B1186" t="s">
        <v>613</v>
      </c>
      <c r="C1186">
        <v>2009</v>
      </c>
      <c r="D1186" t="s">
        <v>1</v>
      </c>
      <c r="E1186" t="s">
        <v>2</v>
      </c>
      <c r="F1186" s="1">
        <v>2131800</v>
      </c>
      <c r="K1186" s="1">
        <v>2131800</v>
      </c>
    </row>
    <row r="1187" spans="2:11">
      <c r="B1187" t="s">
        <v>584</v>
      </c>
      <c r="C1187">
        <v>2009</v>
      </c>
      <c r="D1187" t="s">
        <v>1</v>
      </c>
      <c r="E1187" t="s">
        <v>2</v>
      </c>
      <c r="F1187" s="1">
        <v>671361</v>
      </c>
      <c r="K1187" s="1">
        <v>671361</v>
      </c>
    </row>
    <row r="1188" spans="2:11">
      <c r="B1188" t="s">
        <v>556</v>
      </c>
      <c r="C1188">
        <v>2009</v>
      </c>
      <c r="D1188" t="s">
        <v>1</v>
      </c>
      <c r="E1188" t="s">
        <v>2</v>
      </c>
      <c r="F1188" s="1">
        <v>250000</v>
      </c>
      <c r="K1188" s="1">
        <v>250000</v>
      </c>
    </row>
    <row r="1189" spans="2:11">
      <c r="B1189" t="s">
        <v>614</v>
      </c>
      <c r="C1189">
        <v>2009</v>
      </c>
      <c r="D1189" t="s">
        <v>1</v>
      </c>
      <c r="E1189" t="s">
        <v>2</v>
      </c>
      <c r="F1189" s="1">
        <v>750000</v>
      </c>
      <c r="K1189" s="1">
        <v>750000</v>
      </c>
    </row>
    <row r="1190" spans="2:11">
      <c r="B1190" t="s">
        <v>615</v>
      </c>
      <c r="C1190">
        <v>2009</v>
      </c>
      <c r="D1190" t="s">
        <v>1</v>
      </c>
      <c r="E1190" t="s">
        <v>2</v>
      </c>
      <c r="F1190" s="1">
        <v>170000</v>
      </c>
      <c r="K1190" s="1">
        <v>170000</v>
      </c>
    </row>
    <row r="1191" spans="2:11">
      <c r="B1191" t="s">
        <v>274</v>
      </c>
      <c r="C1191">
        <v>2009</v>
      </c>
      <c r="D1191" t="s">
        <v>1</v>
      </c>
      <c r="E1191" t="s">
        <v>2</v>
      </c>
      <c r="F1191" s="1">
        <v>7913604</v>
      </c>
      <c r="K1191" s="1">
        <v>7913604</v>
      </c>
    </row>
    <row r="1192" spans="2:11">
      <c r="B1192" t="s">
        <v>616</v>
      </c>
      <c r="C1192">
        <v>2009</v>
      </c>
      <c r="D1192" t="s">
        <v>1</v>
      </c>
      <c r="E1192" t="s">
        <v>2</v>
      </c>
      <c r="F1192" s="1">
        <v>3079800</v>
      </c>
      <c r="K1192" s="1">
        <v>3079800</v>
      </c>
    </row>
    <row r="1193" spans="2:11">
      <c r="B1193" t="s">
        <v>573</v>
      </c>
      <c r="C1193">
        <v>2009</v>
      </c>
      <c r="D1193" t="s">
        <v>1</v>
      </c>
      <c r="E1193" t="s">
        <v>2</v>
      </c>
      <c r="F1193" s="1">
        <v>1179770</v>
      </c>
      <c r="K1193" s="1">
        <v>1179770</v>
      </c>
    </row>
    <row r="1194" spans="2:11">
      <c r="B1194" t="s">
        <v>617</v>
      </c>
      <c r="C1194">
        <v>2009</v>
      </c>
      <c r="D1194" t="s">
        <v>1</v>
      </c>
      <c r="E1194" t="s">
        <v>2</v>
      </c>
      <c r="F1194" s="1">
        <v>2683400</v>
      </c>
      <c r="K1194" s="1">
        <v>2683400</v>
      </c>
    </row>
    <row r="1195" spans="2:11">
      <c r="B1195" t="s">
        <v>618</v>
      </c>
      <c r="C1195">
        <v>2009</v>
      </c>
      <c r="D1195" t="s">
        <v>1</v>
      </c>
      <c r="E1195" t="s">
        <v>2</v>
      </c>
      <c r="F1195" s="1">
        <v>575000</v>
      </c>
      <c r="K1195" s="1">
        <v>575000</v>
      </c>
    </row>
    <row r="1196" spans="2:11">
      <c r="B1196" t="s">
        <v>155</v>
      </c>
      <c r="C1196">
        <v>2009</v>
      </c>
      <c r="D1196" t="s">
        <v>1</v>
      </c>
      <c r="E1196" t="s">
        <v>2</v>
      </c>
      <c r="F1196" s="1">
        <v>5620200</v>
      </c>
      <c r="K1196" s="1">
        <v>5620200</v>
      </c>
    </row>
    <row r="1197" spans="2:11">
      <c r="B1197" t="s">
        <v>619</v>
      </c>
      <c r="C1197">
        <v>2009</v>
      </c>
      <c r="D1197" t="s">
        <v>1</v>
      </c>
      <c r="E1197" t="s">
        <v>2</v>
      </c>
      <c r="F1197" s="1">
        <v>726000</v>
      </c>
      <c r="K1197" s="1">
        <v>726000</v>
      </c>
    </row>
    <row r="1198" spans="2:11">
      <c r="B1198" t="s">
        <v>620</v>
      </c>
      <c r="C1198">
        <v>2009</v>
      </c>
      <c r="D1198" t="s">
        <v>1</v>
      </c>
      <c r="E1198" t="s">
        <v>2</v>
      </c>
      <c r="F1198" s="1">
        <v>386560</v>
      </c>
      <c r="K1198" s="1">
        <v>386560</v>
      </c>
    </row>
    <row r="1199" spans="2:11">
      <c r="B1199" t="s">
        <v>542</v>
      </c>
      <c r="C1199">
        <v>2009</v>
      </c>
      <c r="D1199" t="s">
        <v>1</v>
      </c>
      <c r="E1199" t="s">
        <v>2</v>
      </c>
      <c r="F1199" s="1">
        <v>1200000</v>
      </c>
      <c r="K1199" s="1">
        <v>1200000</v>
      </c>
    </row>
    <row r="1200" spans="2:11">
      <c r="B1200" t="s">
        <v>621</v>
      </c>
      <c r="C1200">
        <v>2009</v>
      </c>
      <c r="D1200" t="s">
        <v>1</v>
      </c>
      <c r="E1200" t="s">
        <v>2</v>
      </c>
      <c r="F1200" s="1">
        <v>646851</v>
      </c>
      <c r="K1200" s="1">
        <v>646851</v>
      </c>
    </row>
    <row r="1201" spans="2:11">
      <c r="B1201" t="s">
        <v>461</v>
      </c>
      <c r="C1201">
        <v>2009</v>
      </c>
      <c r="D1201" t="s">
        <v>1</v>
      </c>
      <c r="E1201" t="s">
        <v>2</v>
      </c>
      <c r="F1201" s="1">
        <v>75820</v>
      </c>
      <c r="K1201" s="1">
        <v>75820</v>
      </c>
    </row>
    <row r="1202" spans="2:11">
      <c r="B1202" t="s">
        <v>28</v>
      </c>
      <c r="C1202">
        <v>2009</v>
      </c>
      <c r="D1202" t="s">
        <v>1</v>
      </c>
      <c r="E1202" t="s">
        <v>2</v>
      </c>
      <c r="F1202" s="1">
        <v>20000000</v>
      </c>
      <c r="K1202" s="1">
        <v>20000000</v>
      </c>
    </row>
    <row r="1203" spans="2:11">
      <c r="B1203" t="s">
        <v>540</v>
      </c>
      <c r="C1203">
        <v>2009</v>
      </c>
      <c r="D1203" t="s">
        <v>1</v>
      </c>
      <c r="E1203" t="s">
        <v>2</v>
      </c>
      <c r="F1203" s="1">
        <v>477691</v>
      </c>
      <c r="K1203" s="1">
        <v>477691</v>
      </c>
    </row>
    <row r="1204" spans="2:11">
      <c r="B1204" t="s">
        <v>551</v>
      </c>
      <c r="C1204">
        <v>2009</v>
      </c>
      <c r="D1204" t="s">
        <v>1</v>
      </c>
      <c r="E1204" t="s">
        <v>2</v>
      </c>
      <c r="F1204" s="1">
        <v>1864060</v>
      </c>
      <c r="K1204" s="1">
        <v>1864060</v>
      </c>
    </row>
    <row r="1205" spans="2:11">
      <c r="B1205" t="s">
        <v>622</v>
      </c>
      <c r="C1205">
        <v>2009</v>
      </c>
      <c r="D1205" t="s">
        <v>1</v>
      </c>
      <c r="E1205" t="s">
        <v>2</v>
      </c>
      <c r="F1205" s="1">
        <v>3779763</v>
      </c>
      <c r="K1205" s="1">
        <v>3779763</v>
      </c>
    </row>
    <row r="1206" spans="2:11">
      <c r="B1206" t="s">
        <v>443</v>
      </c>
      <c r="C1206">
        <v>2009</v>
      </c>
      <c r="D1206" t="s">
        <v>1</v>
      </c>
      <c r="E1206" t="s">
        <v>2</v>
      </c>
      <c r="F1206" s="1">
        <v>298000</v>
      </c>
      <c r="K1206" s="1">
        <v>298000</v>
      </c>
    </row>
    <row r="1207" spans="2:11">
      <c r="B1207" t="s">
        <v>623</v>
      </c>
      <c r="C1207">
        <v>2009</v>
      </c>
      <c r="D1207" t="s">
        <v>1</v>
      </c>
      <c r="E1207" t="s">
        <v>2</v>
      </c>
      <c r="F1207" s="1">
        <v>625000</v>
      </c>
      <c r="K1207" s="1">
        <v>625000</v>
      </c>
    </row>
    <row r="1208" spans="2:11">
      <c r="B1208" t="s">
        <v>28</v>
      </c>
      <c r="C1208">
        <v>2009</v>
      </c>
      <c r="D1208" t="s">
        <v>1</v>
      </c>
      <c r="E1208" t="s">
        <v>2</v>
      </c>
      <c r="F1208" s="1">
        <v>250000</v>
      </c>
      <c r="K1208" s="1">
        <v>250000</v>
      </c>
    </row>
    <row r="1209" spans="2:11">
      <c r="B1209" t="s">
        <v>13</v>
      </c>
      <c r="C1209">
        <v>2009</v>
      </c>
      <c r="D1209" t="s">
        <v>1</v>
      </c>
      <c r="E1209" t="s">
        <v>2</v>
      </c>
      <c r="F1209" s="1">
        <v>6900000</v>
      </c>
      <c r="K1209" s="1">
        <v>6900000</v>
      </c>
    </row>
    <row r="1210" spans="2:11">
      <c r="B1210" t="s">
        <v>408</v>
      </c>
      <c r="C1210">
        <v>2009</v>
      </c>
      <c r="D1210" t="s">
        <v>1</v>
      </c>
      <c r="E1210" t="s">
        <v>2</v>
      </c>
      <c r="F1210" s="1">
        <v>1972800</v>
      </c>
      <c r="K1210" s="1">
        <v>1972800</v>
      </c>
    </row>
    <row r="1211" spans="2:11">
      <c r="B1211" t="s">
        <v>504</v>
      </c>
      <c r="C1211">
        <v>2009</v>
      </c>
      <c r="D1211" t="s">
        <v>1</v>
      </c>
      <c r="E1211" t="s">
        <v>2</v>
      </c>
      <c r="F1211" s="1">
        <v>125000</v>
      </c>
      <c r="K1211" s="1">
        <v>125000</v>
      </c>
    </row>
    <row r="1212" spans="2:11">
      <c r="B1212" t="s">
        <v>624</v>
      </c>
      <c r="C1212">
        <v>2009</v>
      </c>
      <c r="D1212" t="s">
        <v>1</v>
      </c>
      <c r="E1212" t="s">
        <v>2</v>
      </c>
      <c r="F1212" s="1">
        <v>369000</v>
      </c>
      <c r="K1212" s="1">
        <v>369000</v>
      </c>
    </row>
    <row r="1213" spans="2:11">
      <c r="B1213" t="s">
        <v>625</v>
      </c>
      <c r="C1213">
        <v>2009</v>
      </c>
      <c r="D1213" t="s">
        <v>1</v>
      </c>
      <c r="E1213" t="s">
        <v>2</v>
      </c>
      <c r="F1213" s="1">
        <v>1715073</v>
      </c>
      <c r="K1213" s="1">
        <v>1715073</v>
      </c>
    </row>
    <row r="1214" spans="2:11">
      <c r="B1214" t="s">
        <v>579</v>
      </c>
      <c r="C1214">
        <v>2009</v>
      </c>
      <c r="D1214" t="s">
        <v>1</v>
      </c>
      <c r="E1214" t="s">
        <v>2</v>
      </c>
      <c r="F1214" s="1">
        <v>993317</v>
      </c>
      <c r="K1214" s="1">
        <v>993317</v>
      </c>
    </row>
    <row r="1215" spans="2:11">
      <c r="B1215" t="s">
        <v>303</v>
      </c>
      <c r="C1215">
        <v>2009</v>
      </c>
      <c r="D1215" t="s">
        <v>1</v>
      </c>
      <c r="E1215" t="s">
        <v>2</v>
      </c>
      <c r="F1215" s="1">
        <v>65000</v>
      </c>
      <c r="K1215" s="1">
        <v>65000</v>
      </c>
    </row>
    <row r="1216" spans="2:11">
      <c r="B1216" t="s">
        <v>195</v>
      </c>
      <c r="C1216">
        <v>2009</v>
      </c>
      <c r="D1216" t="s">
        <v>1</v>
      </c>
      <c r="E1216" t="s">
        <v>2</v>
      </c>
      <c r="F1216" s="1">
        <v>1255420</v>
      </c>
      <c r="K1216" s="1">
        <v>1255420</v>
      </c>
    </row>
    <row r="1217" spans="2:11">
      <c r="B1217" t="s">
        <v>621</v>
      </c>
      <c r="C1217">
        <v>2009</v>
      </c>
      <c r="D1217" t="s">
        <v>1</v>
      </c>
      <c r="E1217" t="s">
        <v>2</v>
      </c>
      <c r="F1217" s="1">
        <v>7023100</v>
      </c>
      <c r="K1217" s="1">
        <v>7023100</v>
      </c>
    </row>
    <row r="1218" spans="2:11">
      <c r="B1218" t="s">
        <v>194</v>
      </c>
      <c r="C1218">
        <v>2009</v>
      </c>
      <c r="D1218" t="s">
        <v>1</v>
      </c>
      <c r="E1218" t="s">
        <v>2</v>
      </c>
      <c r="F1218" s="1">
        <v>637532</v>
      </c>
      <c r="K1218" s="1">
        <v>637532</v>
      </c>
    </row>
    <row r="1219" spans="2:11">
      <c r="B1219" t="s">
        <v>626</v>
      </c>
      <c r="C1219">
        <v>2009</v>
      </c>
      <c r="D1219" t="s">
        <v>1</v>
      </c>
      <c r="E1219" t="s">
        <v>2</v>
      </c>
      <c r="F1219" s="1">
        <v>10000</v>
      </c>
      <c r="K1219" s="1">
        <v>10000</v>
      </c>
    </row>
    <row r="1220" spans="2:11">
      <c r="B1220" t="s">
        <v>568</v>
      </c>
      <c r="C1220">
        <v>2009</v>
      </c>
      <c r="D1220" t="s">
        <v>1</v>
      </c>
      <c r="E1220" t="s">
        <v>2</v>
      </c>
      <c r="F1220" s="1">
        <v>911500</v>
      </c>
      <c r="K1220" s="1">
        <v>911500</v>
      </c>
    </row>
    <row r="1221" spans="2:11">
      <c r="B1221" t="s">
        <v>270</v>
      </c>
      <c r="C1221">
        <v>2009</v>
      </c>
      <c r="D1221" t="s">
        <v>1</v>
      </c>
      <c r="E1221" t="s">
        <v>2</v>
      </c>
      <c r="F1221" s="1">
        <v>2148910</v>
      </c>
      <c r="K1221" s="1">
        <v>2148910</v>
      </c>
    </row>
    <row r="1222" spans="2:11">
      <c r="B1222" t="s">
        <v>558</v>
      </c>
      <c r="C1222">
        <v>2009</v>
      </c>
      <c r="D1222" t="s">
        <v>1</v>
      </c>
      <c r="E1222" t="s">
        <v>2</v>
      </c>
      <c r="F1222" s="1">
        <v>3427323</v>
      </c>
      <c r="K1222" s="1">
        <v>3427323</v>
      </c>
    </row>
    <row r="1223" spans="2:11">
      <c r="B1223" t="s">
        <v>243</v>
      </c>
      <c r="C1223">
        <v>2009</v>
      </c>
      <c r="D1223" t="s">
        <v>1</v>
      </c>
      <c r="E1223" t="s">
        <v>2</v>
      </c>
      <c r="F1223" s="1">
        <v>1975157</v>
      </c>
      <c r="K1223" s="1">
        <v>1975157</v>
      </c>
    </row>
    <row r="1224" spans="2:11">
      <c r="B1224" t="s">
        <v>627</v>
      </c>
      <c r="C1224">
        <v>2009</v>
      </c>
      <c r="D1224" t="s">
        <v>1</v>
      </c>
      <c r="E1224" t="s">
        <v>2</v>
      </c>
      <c r="F1224" s="1">
        <v>2520000</v>
      </c>
      <c r="K1224" s="1">
        <v>2520000</v>
      </c>
    </row>
    <row r="1225" spans="2:11">
      <c r="B1225" t="s">
        <v>628</v>
      </c>
      <c r="C1225">
        <v>2009</v>
      </c>
      <c r="D1225" t="s">
        <v>1</v>
      </c>
      <c r="E1225" t="s">
        <v>2</v>
      </c>
      <c r="F1225" s="1">
        <v>200360</v>
      </c>
      <c r="K1225" s="1">
        <v>200360</v>
      </c>
    </row>
    <row r="1226" spans="2:11">
      <c r="B1226" t="s">
        <v>243</v>
      </c>
      <c r="C1226">
        <v>2009</v>
      </c>
      <c r="D1226" t="s">
        <v>1</v>
      </c>
      <c r="E1226" t="s">
        <v>2</v>
      </c>
      <c r="F1226" s="1">
        <v>5339692</v>
      </c>
      <c r="K1226" s="1">
        <v>5339692</v>
      </c>
    </row>
    <row r="1227" spans="2:11">
      <c r="B1227" t="s">
        <v>629</v>
      </c>
      <c r="C1227">
        <v>2009</v>
      </c>
      <c r="D1227" t="s">
        <v>1</v>
      </c>
      <c r="E1227" t="s">
        <v>2</v>
      </c>
      <c r="F1227" s="1">
        <v>300000</v>
      </c>
      <c r="K1227" s="1">
        <v>300000</v>
      </c>
    </row>
    <row r="1228" spans="2:11">
      <c r="B1228" t="s">
        <v>195</v>
      </c>
      <c r="C1228">
        <v>2009</v>
      </c>
      <c r="D1228" t="s">
        <v>1</v>
      </c>
      <c r="E1228" t="s">
        <v>2</v>
      </c>
      <c r="F1228" s="1">
        <v>1255420</v>
      </c>
      <c r="K1228" s="1">
        <v>1255420</v>
      </c>
    </row>
    <row r="1229" spans="2:11">
      <c r="B1229" t="s">
        <v>621</v>
      </c>
      <c r="C1229">
        <v>2009</v>
      </c>
      <c r="D1229" t="s">
        <v>1</v>
      </c>
      <c r="E1229" t="s">
        <v>2</v>
      </c>
      <c r="F1229" s="1">
        <v>7023100</v>
      </c>
      <c r="K1229" s="1">
        <v>7023100</v>
      </c>
    </row>
    <row r="1230" spans="2:11">
      <c r="B1230" t="s">
        <v>194</v>
      </c>
      <c r="C1230">
        <v>2009</v>
      </c>
      <c r="D1230" t="s">
        <v>1</v>
      </c>
      <c r="E1230" t="s">
        <v>2</v>
      </c>
      <c r="F1230" s="1">
        <v>637532</v>
      </c>
      <c r="K1230" s="1">
        <v>637532</v>
      </c>
    </row>
    <row r="1231" spans="2:11">
      <c r="B1231" t="s">
        <v>626</v>
      </c>
      <c r="C1231">
        <v>2009</v>
      </c>
      <c r="D1231" t="s">
        <v>1</v>
      </c>
      <c r="E1231" t="s">
        <v>2</v>
      </c>
      <c r="F1231" s="1">
        <v>10000</v>
      </c>
      <c r="K1231" s="1">
        <v>10000</v>
      </c>
    </row>
    <row r="1232" spans="2:11">
      <c r="B1232" t="s">
        <v>568</v>
      </c>
      <c r="C1232">
        <v>2009</v>
      </c>
      <c r="D1232" t="s">
        <v>1</v>
      </c>
      <c r="E1232" t="s">
        <v>2</v>
      </c>
      <c r="F1232" s="1">
        <v>911500</v>
      </c>
      <c r="K1232" s="1">
        <v>911500</v>
      </c>
    </row>
    <row r="1233" spans="2:11">
      <c r="B1233" t="s">
        <v>270</v>
      </c>
      <c r="C1233">
        <v>2009</v>
      </c>
      <c r="D1233" t="s">
        <v>1</v>
      </c>
      <c r="E1233" t="s">
        <v>2</v>
      </c>
      <c r="F1233" s="1">
        <v>2148910</v>
      </c>
      <c r="K1233" s="1">
        <v>2148910</v>
      </c>
    </row>
    <row r="1234" spans="2:11">
      <c r="B1234" t="s">
        <v>558</v>
      </c>
      <c r="C1234">
        <v>2009</v>
      </c>
      <c r="D1234" t="s">
        <v>1</v>
      </c>
      <c r="E1234" t="s">
        <v>2</v>
      </c>
      <c r="F1234" s="1">
        <v>3427323</v>
      </c>
      <c r="K1234" s="1">
        <v>3427323</v>
      </c>
    </row>
    <row r="1235" spans="2:11">
      <c r="B1235" t="s">
        <v>243</v>
      </c>
      <c r="C1235">
        <v>2009</v>
      </c>
      <c r="D1235" t="s">
        <v>1</v>
      </c>
      <c r="E1235" t="s">
        <v>2</v>
      </c>
      <c r="F1235" s="1">
        <v>1975157</v>
      </c>
      <c r="K1235" s="1">
        <v>1975157</v>
      </c>
    </row>
    <row r="1236" spans="2:11">
      <c r="B1236" t="s">
        <v>627</v>
      </c>
      <c r="C1236">
        <v>2009</v>
      </c>
      <c r="D1236" t="s">
        <v>1</v>
      </c>
      <c r="E1236" t="s">
        <v>2</v>
      </c>
      <c r="F1236" s="1">
        <v>2520000</v>
      </c>
      <c r="K1236" s="1">
        <v>2520000</v>
      </c>
    </row>
    <row r="1237" spans="2:11">
      <c r="B1237" t="s">
        <v>628</v>
      </c>
      <c r="C1237">
        <v>2009</v>
      </c>
      <c r="D1237" t="s">
        <v>1</v>
      </c>
      <c r="E1237" t="s">
        <v>2</v>
      </c>
      <c r="F1237" s="1">
        <v>200360</v>
      </c>
      <c r="K1237" s="1">
        <v>200360</v>
      </c>
    </row>
    <row r="1238" spans="2:11">
      <c r="B1238" t="s">
        <v>243</v>
      </c>
      <c r="C1238">
        <v>2009</v>
      </c>
      <c r="D1238" t="s">
        <v>1</v>
      </c>
      <c r="E1238" t="s">
        <v>2</v>
      </c>
      <c r="F1238" s="1">
        <v>5339692</v>
      </c>
      <c r="K1238" s="1">
        <v>5339692</v>
      </c>
    </row>
    <row r="1239" spans="2:11">
      <c r="B1239" t="s">
        <v>629</v>
      </c>
      <c r="C1239">
        <v>2009</v>
      </c>
      <c r="D1239" t="s">
        <v>1</v>
      </c>
      <c r="E1239" t="s">
        <v>2</v>
      </c>
      <c r="F1239" s="1">
        <v>300000</v>
      </c>
      <c r="K1239" s="1">
        <v>300000</v>
      </c>
    </row>
    <row r="1240" spans="2:11">
      <c r="B1240" t="s">
        <v>630</v>
      </c>
      <c r="C1240">
        <v>2009</v>
      </c>
      <c r="D1240" t="s">
        <v>1</v>
      </c>
      <c r="E1240" t="s">
        <v>2</v>
      </c>
      <c r="F1240" s="1">
        <v>1570000</v>
      </c>
      <c r="K1240" s="1">
        <v>1570000</v>
      </c>
    </row>
    <row r="1241" spans="2:11">
      <c r="B1241" t="s">
        <v>631</v>
      </c>
      <c r="C1241">
        <v>2009</v>
      </c>
      <c r="D1241" t="s">
        <v>1</v>
      </c>
      <c r="E1241" t="s">
        <v>2</v>
      </c>
      <c r="F1241" s="1">
        <v>100000</v>
      </c>
      <c r="K1241" s="1">
        <v>100000</v>
      </c>
    </row>
    <row r="1242" spans="2:11">
      <c r="B1242" t="s">
        <v>571</v>
      </c>
      <c r="C1242">
        <v>2009</v>
      </c>
      <c r="D1242" t="s">
        <v>1</v>
      </c>
      <c r="E1242" t="s">
        <v>2</v>
      </c>
      <c r="F1242" s="1">
        <v>1500000</v>
      </c>
      <c r="K1242" s="1">
        <v>1500000</v>
      </c>
    </row>
    <row r="1243" spans="2:11">
      <c r="B1243" t="s">
        <v>632</v>
      </c>
      <c r="C1243">
        <v>2009</v>
      </c>
      <c r="D1243" t="s">
        <v>1</v>
      </c>
      <c r="E1243" t="s">
        <v>2</v>
      </c>
      <c r="F1243" s="1">
        <v>886381</v>
      </c>
      <c r="K1243" s="1">
        <v>886381</v>
      </c>
    </row>
    <row r="1244" spans="2:11">
      <c r="B1244" t="s">
        <v>633</v>
      </c>
      <c r="C1244">
        <v>2009</v>
      </c>
      <c r="D1244" t="s">
        <v>1</v>
      </c>
      <c r="E1244" t="s">
        <v>2</v>
      </c>
      <c r="F1244" s="1">
        <v>296000</v>
      </c>
      <c r="K1244" s="1">
        <v>296000</v>
      </c>
    </row>
    <row r="1245" spans="2:11">
      <c r="B1245" t="s">
        <v>65</v>
      </c>
      <c r="C1245">
        <v>2009</v>
      </c>
      <c r="D1245" t="s">
        <v>1</v>
      </c>
      <c r="E1245" t="s">
        <v>2</v>
      </c>
      <c r="F1245" s="1">
        <v>960000</v>
      </c>
      <c r="K1245" s="1">
        <v>960000</v>
      </c>
    </row>
    <row r="1246" spans="2:11">
      <c r="B1246" t="s">
        <v>611</v>
      </c>
      <c r="C1246">
        <v>2009</v>
      </c>
      <c r="D1246" t="s">
        <v>1</v>
      </c>
      <c r="E1246" t="s">
        <v>2</v>
      </c>
      <c r="F1246" s="1">
        <v>2000000</v>
      </c>
      <c r="K1246" s="1">
        <v>2000000</v>
      </c>
    </row>
    <row r="1247" spans="2:11">
      <c r="B1247" t="s">
        <v>548</v>
      </c>
      <c r="C1247">
        <v>2009</v>
      </c>
      <c r="D1247" t="s">
        <v>1</v>
      </c>
      <c r="E1247" t="s">
        <v>2</v>
      </c>
      <c r="F1247" s="1">
        <v>971421</v>
      </c>
      <c r="K1247" s="1">
        <v>971421</v>
      </c>
    </row>
    <row r="1248" spans="2:11">
      <c r="B1248" t="s">
        <v>634</v>
      </c>
      <c r="C1248">
        <v>2009</v>
      </c>
      <c r="D1248" t="s">
        <v>1</v>
      </c>
      <c r="E1248" t="s">
        <v>2</v>
      </c>
      <c r="F1248" s="1">
        <v>10000</v>
      </c>
      <c r="K1248" s="1">
        <v>10000</v>
      </c>
    </row>
    <row r="1249" spans="2:11">
      <c r="B1249" t="s">
        <v>635</v>
      </c>
      <c r="C1249">
        <v>2009</v>
      </c>
      <c r="D1249" t="s">
        <v>1</v>
      </c>
      <c r="E1249" t="s">
        <v>2</v>
      </c>
      <c r="F1249" s="1">
        <v>572533</v>
      </c>
      <c r="K1249" s="1">
        <v>572533</v>
      </c>
    </row>
    <row r="1250" spans="2:11">
      <c r="B1250" t="s">
        <v>379</v>
      </c>
      <c r="C1250">
        <v>2009</v>
      </c>
      <c r="D1250" t="s">
        <v>1</v>
      </c>
      <c r="E1250" t="s">
        <v>2</v>
      </c>
      <c r="F1250" s="1">
        <v>125000</v>
      </c>
      <c r="K1250" s="1">
        <v>125000</v>
      </c>
    </row>
    <row r="1251" spans="2:11">
      <c r="B1251" t="s">
        <v>358</v>
      </c>
      <c r="C1251">
        <v>2009</v>
      </c>
      <c r="D1251" t="s">
        <v>1</v>
      </c>
      <c r="E1251" t="s">
        <v>2</v>
      </c>
      <c r="F1251" s="1">
        <v>1849173</v>
      </c>
      <c r="K1251" s="1">
        <v>1849173</v>
      </c>
    </row>
    <row r="1252" spans="2:11">
      <c r="B1252" t="s">
        <v>180</v>
      </c>
      <c r="C1252">
        <v>2009</v>
      </c>
      <c r="D1252" t="s">
        <v>1</v>
      </c>
      <c r="E1252" t="s">
        <v>2</v>
      </c>
      <c r="F1252" s="1">
        <v>798160</v>
      </c>
      <c r="K1252" s="1">
        <v>798160</v>
      </c>
    </row>
    <row r="1253" spans="2:11">
      <c r="B1253" t="s">
        <v>636</v>
      </c>
      <c r="C1253">
        <v>2009</v>
      </c>
      <c r="D1253" t="s">
        <v>1</v>
      </c>
      <c r="E1253" t="s">
        <v>2</v>
      </c>
      <c r="F1253" s="1">
        <v>425000</v>
      </c>
      <c r="K1253" s="1">
        <v>425000</v>
      </c>
    </row>
    <row r="1254" spans="2:11">
      <c r="B1254" t="s">
        <v>104</v>
      </c>
      <c r="C1254">
        <v>2009</v>
      </c>
      <c r="D1254" t="s">
        <v>1</v>
      </c>
      <c r="E1254" t="s">
        <v>2</v>
      </c>
      <c r="F1254" s="1">
        <v>3230000</v>
      </c>
      <c r="K1254" s="1">
        <v>3230000</v>
      </c>
    </row>
    <row r="1255" spans="2:11">
      <c r="B1255" t="s">
        <v>637</v>
      </c>
      <c r="C1255">
        <v>2009</v>
      </c>
      <c r="D1255" t="s">
        <v>1</v>
      </c>
      <c r="E1255" t="s">
        <v>2</v>
      </c>
      <c r="F1255" s="1">
        <v>154347</v>
      </c>
      <c r="K1255" s="1">
        <v>154347</v>
      </c>
    </row>
    <row r="1256" spans="2:11">
      <c r="B1256" t="s">
        <v>358</v>
      </c>
      <c r="C1256">
        <v>2009</v>
      </c>
      <c r="D1256" t="s">
        <v>1</v>
      </c>
      <c r="E1256" t="s">
        <v>2</v>
      </c>
      <c r="F1256" s="1">
        <v>497639</v>
      </c>
      <c r="K1256" s="1">
        <v>497639</v>
      </c>
    </row>
    <row r="1257" spans="2:11">
      <c r="B1257" t="s">
        <v>638</v>
      </c>
      <c r="C1257">
        <v>2009</v>
      </c>
      <c r="D1257" t="s">
        <v>1</v>
      </c>
      <c r="E1257" t="s">
        <v>2</v>
      </c>
      <c r="F1257" s="1">
        <v>100239</v>
      </c>
      <c r="K1257" s="1">
        <v>100239</v>
      </c>
    </row>
    <row r="1258" spans="2:11">
      <c r="B1258" t="s">
        <v>639</v>
      </c>
      <c r="C1258">
        <v>2009</v>
      </c>
      <c r="D1258" t="s">
        <v>1</v>
      </c>
      <c r="E1258" t="s">
        <v>2</v>
      </c>
      <c r="F1258" s="1">
        <v>10119000</v>
      </c>
      <c r="K1258" s="1">
        <v>10119000</v>
      </c>
    </row>
    <row r="1259" spans="2:11">
      <c r="B1259" t="s">
        <v>286</v>
      </c>
      <c r="C1259">
        <v>2009</v>
      </c>
      <c r="D1259" t="s">
        <v>1</v>
      </c>
      <c r="E1259" t="s">
        <v>2</v>
      </c>
      <c r="F1259" s="1">
        <v>3000000</v>
      </c>
      <c r="K1259" s="1">
        <v>3000000</v>
      </c>
    </row>
    <row r="1260" spans="2:11">
      <c r="B1260" t="s">
        <v>524</v>
      </c>
      <c r="C1260">
        <v>2009</v>
      </c>
      <c r="D1260" t="s">
        <v>1</v>
      </c>
      <c r="E1260" t="s">
        <v>2</v>
      </c>
      <c r="F1260" s="1">
        <v>500000</v>
      </c>
      <c r="K1260" s="1">
        <v>500000</v>
      </c>
    </row>
    <row r="1261" spans="2:11">
      <c r="B1261" t="s">
        <v>180</v>
      </c>
      <c r="C1261">
        <v>2009</v>
      </c>
      <c r="D1261" t="s">
        <v>1</v>
      </c>
      <c r="E1261" t="s">
        <v>2</v>
      </c>
      <c r="F1261" s="1">
        <v>979000</v>
      </c>
      <c r="K1261" s="1">
        <v>979000</v>
      </c>
    </row>
    <row r="1262" spans="2:11">
      <c r="B1262" t="s">
        <v>159</v>
      </c>
      <c r="C1262">
        <v>2009</v>
      </c>
      <c r="D1262" t="s">
        <v>1</v>
      </c>
      <c r="E1262" t="s">
        <v>2</v>
      </c>
      <c r="F1262" s="1">
        <v>800000</v>
      </c>
      <c r="K1262" s="1">
        <v>800000</v>
      </c>
    </row>
    <row r="1263" spans="2:11">
      <c r="B1263" t="s">
        <v>640</v>
      </c>
      <c r="C1263">
        <v>2009</v>
      </c>
      <c r="D1263" t="s">
        <v>1</v>
      </c>
      <c r="E1263" t="s">
        <v>2</v>
      </c>
      <c r="F1263" s="1">
        <v>497613</v>
      </c>
      <c r="K1263" s="1">
        <v>497613</v>
      </c>
    </row>
    <row r="1264" spans="2:11">
      <c r="B1264" t="s">
        <v>522</v>
      </c>
      <c r="C1264">
        <v>2009</v>
      </c>
      <c r="D1264" t="s">
        <v>1</v>
      </c>
      <c r="E1264" t="s">
        <v>2</v>
      </c>
      <c r="F1264" s="1">
        <v>104000</v>
      </c>
      <c r="K1264" s="1">
        <v>104000</v>
      </c>
    </row>
    <row r="1265" spans="2:11">
      <c r="B1265" t="s">
        <v>243</v>
      </c>
      <c r="C1265">
        <v>2009</v>
      </c>
      <c r="D1265" t="s">
        <v>1</v>
      </c>
      <c r="E1265" t="s">
        <v>2</v>
      </c>
      <c r="F1265" s="1">
        <v>500000</v>
      </c>
      <c r="K1265" s="1">
        <v>500000</v>
      </c>
    </row>
    <row r="1266" spans="2:11">
      <c r="B1266" t="s">
        <v>641</v>
      </c>
      <c r="C1266">
        <v>2009</v>
      </c>
      <c r="D1266" t="s">
        <v>1</v>
      </c>
      <c r="E1266" t="s">
        <v>2</v>
      </c>
      <c r="F1266" s="1">
        <v>600000</v>
      </c>
      <c r="K1266" s="1">
        <v>600000</v>
      </c>
    </row>
    <row r="1267" spans="2:11">
      <c r="B1267" t="s">
        <v>35</v>
      </c>
      <c r="C1267">
        <v>2009</v>
      </c>
      <c r="D1267" t="s">
        <v>1</v>
      </c>
      <c r="E1267" t="s">
        <v>2</v>
      </c>
      <c r="F1267" s="1">
        <v>1021000</v>
      </c>
      <c r="K1267" s="1">
        <v>1021000</v>
      </c>
    </row>
    <row r="1268" spans="2:11">
      <c r="B1268" t="s">
        <v>252</v>
      </c>
      <c r="C1268">
        <v>2009</v>
      </c>
      <c r="D1268" t="s">
        <v>1</v>
      </c>
      <c r="E1268" t="s">
        <v>2</v>
      </c>
      <c r="F1268" s="1">
        <v>1572810</v>
      </c>
      <c r="K1268" s="1">
        <v>1572810</v>
      </c>
    </row>
    <row r="1269" spans="2:11">
      <c r="B1269" t="s">
        <v>642</v>
      </c>
      <c r="C1269">
        <v>2009</v>
      </c>
      <c r="D1269" t="s">
        <v>1</v>
      </c>
      <c r="E1269" t="s">
        <v>2</v>
      </c>
      <c r="F1269" s="1">
        <v>5603000</v>
      </c>
      <c r="K1269" s="1">
        <v>5603000</v>
      </c>
    </row>
    <row r="1270" spans="2:11">
      <c r="B1270" t="s">
        <v>643</v>
      </c>
      <c r="C1270">
        <v>2009</v>
      </c>
      <c r="D1270" t="s">
        <v>1</v>
      </c>
      <c r="E1270" t="s">
        <v>2</v>
      </c>
      <c r="F1270" s="1">
        <v>158400</v>
      </c>
      <c r="K1270" s="1">
        <v>158400</v>
      </c>
    </row>
    <row r="1271" spans="2:11">
      <c r="B1271" t="s">
        <v>321</v>
      </c>
      <c r="C1271">
        <v>2009</v>
      </c>
      <c r="D1271" t="s">
        <v>1</v>
      </c>
      <c r="E1271" t="s">
        <v>2</v>
      </c>
      <c r="F1271" s="1">
        <v>1257615</v>
      </c>
      <c r="K1271" s="1">
        <v>1257615</v>
      </c>
    </row>
    <row r="1272" spans="2:11">
      <c r="B1272" t="s">
        <v>55</v>
      </c>
      <c r="C1272">
        <v>2009</v>
      </c>
      <c r="D1272" t="s">
        <v>1</v>
      </c>
      <c r="E1272" t="s">
        <v>2</v>
      </c>
      <c r="F1272" s="1">
        <v>479602</v>
      </c>
      <c r="K1272" s="1">
        <v>479602</v>
      </c>
    </row>
    <row r="1273" spans="2:11">
      <c r="B1273" t="s">
        <v>19</v>
      </c>
      <c r="C1273">
        <v>2009</v>
      </c>
      <c r="D1273" t="s">
        <v>1</v>
      </c>
      <c r="E1273" t="s">
        <v>2</v>
      </c>
      <c r="F1273" s="1">
        <v>2210946</v>
      </c>
      <c r="K1273" s="1">
        <v>2210946</v>
      </c>
    </row>
    <row r="1274" spans="2:11">
      <c r="B1274" t="s">
        <v>644</v>
      </c>
      <c r="C1274">
        <v>2009</v>
      </c>
      <c r="D1274" t="s">
        <v>1</v>
      </c>
      <c r="E1274" t="s">
        <v>2</v>
      </c>
      <c r="F1274" s="1">
        <v>799673</v>
      </c>
      <c r="K1274" s="1">
        <v>799673</v>
      </c>
    </row>
    <row r="1275" spans="2:11">
      <c r="B1275" t="s">
        <v>645</v>
      </c>
      <c r="C1275">
        <v>2009</v>
      </c>
      <c r="D1275" t="s">
        <v>1</v>
      </c>
      <c r="E1275" t="s">
        <v>2</v>
      </c>
      <c r="F1275" s="1">
        <v>300000</v>
      </c>
      <c r="K1275" s="1">
        <v>300000</v>
      </c>
    </row>
    <row r="1276" spans="2:11">
      <c r="B1276" t="s">
        <v>482</v>
      </c>
      <c r="C1276">
        <v>2009</v>
      </c>
      <c r="D1276" t="s">
        <v>1</v>
      </c>
      <c r="E1276" t="s">
        <v>2</v>
      </c>
      <c r="F1276" s="1">
        <v>2950000</v>
      </c>
      <c r="K1276" s="1">
        <v>2950000</v>
      </c>
    </row>
    <row r="1277" spans="2:11">
      <c r="B1277" t="s">
        <v>599</v>
      </c>
      <c r="C1277">
        <v>2009</v>
      </c>
      <c r="D1277" t="s">
        <v>1</v>
      </c>
      <c r="E1277" t="s">
        <v>2</v>
      </c>
      <c r="F1277" s="1">
        <v>50000</v>
      </c>
      <c r="K1277" s="1">
        <v>50000</v>
      </c>
    </row>
    <row r="1278" spans="2:11">
      <c r="B1278" t="s">
        <v>646</v>
      </c>
      <c r="C1278">
        <v>2009</v>
      </c>
      <c r="D1278" t="s">
        <v>1</v>
      </c>
      <c r="E1278" t="s">
        <v>2</v>
      </c>
      <c r="F1278" s="1">
        <v>850000</v>
      </c>
      <c r="K1278" s="1">
        <v>850000</v>
      </c>
    </row>
    <row r="1279" spans="2:11">
      <c r="B1279" t="s">
        <v>647</v>
      </c>
      <c r="C1279">
        <v>2009</v>
      </c>
      <c r="D1279" t="s">
        <v>1</v>
      </c>
      <c r="E1279" t="s">
        <v>2</v>
      </c>
      <c r="F1279" s="1">
        <v>125000</v>
      </c>
      <c r="K1279" s="1">
        <v>125000</v>
      </c>
    </row>
    <row r="1280" spans="2:11">
      <c r="B1280" t="s">
        <v>648</v>
      </c>
      <c r="C1280">
        <v>2009</v>
      </c>
      <c r="D1280" t="s">
        <v>1</v>
      </c>
      <c r="E1280" t="s">
        <v>2</v>
      </c>
      <c r="F1280" s="1">
        <v>150000</v>
      </c>
      <c r="K1280" s="1">
        <v>150000</v>
      </c>
    </row>
    <row r="1281" spans="2:12">
      <c r="B1281" t="s">
        <v>585</v>
      </c>
      <c r="C1281">
        <v>2009</v>
      </c>
      <c r="D1281" t="s">
        <v>1</v>
      </c>
      <c r="E1281" t="s">
        <v>2</v>
      </c>
      <c r="F1281" s="1">
        <v>2500000</v>
      </c>
      <c r="K1281" s="1">
        <v>2500000</v>
      </c>
    </row>
    <row r="1282" spans="2:12">
      <c r="B1282" t="s">
        <v>508</v>
      </c>
      <c r="C1282">
        <v>2009</v>
      </c>
      <c r="D1282" t="s">
        <v>1</v>
      </c>
      <c r="E1282" t="s">
        <v>2</v>
      </c>
      <c r="F1282" s="1">
        <v>25000</v>
      </c>
      <c r="K1282" s="1">
        <v>25000</v>
      </c>
    </row>
    <row r="1283" spans="2:12">
      <c r="B1283" t="s">
        <v>186</v>
      </c>
      <c r="C1283">
        <v>2009</v>
      </c>
      <c r="D1283" t="s">
        <v>1</v>
      </c>
      <c r="E1283" t="s">
        <v>2</v>
      </c>
      <c r="F1283" s="1">
        <v>750000</v>
      </c>
      <c r="K1283" s="1">
        <v>750000</v>
      </c>
    </row>
    <row r="1284" spans="2:12">
      <c r="B1284" t="s">
        <v>520</v>
      </c>
      <c r="C1284">
        <v>2009</v>
      </c>
      <c r="D1284" t="s">
        <v>1</v>
      </c>
      <c r="E1284" t="s">
        <v>2</v>
      </c>
      <c r="F1284" s="1">
        <v>6000576</v>
      </c>
      <c r="K1284" s="1">
        <v>6000576</v>
      </c>
    </row>
    <row r="1285" spans="2:12">
      <c r="B1285" t="s">
        <v>353</v>
      </c>
      <c r="C1285">
        <v>2009</v>
      </c>
      <c r="D1285" t="s">
        <v>1</v>
      </c>
      <c r="E1285" t="s">
        <v>2</v>
      </c>
      <c r="F1285" s="1">
        <v>5000000</v>
      </c>
      <c r="K1285" s="1">
        <v>5000000</v>
      </c>
    </row>
    <row r="1286" spans="2:12">
      <c r="B1286" t="s">
        <v>53</v>
      </c>
      <c r="C1286">
        <v>2009</v>
      </c>
      <c r="D1286" t="s">
        <v>1</v>
      </c>
      <c r="E1286" t="s">
        <v>2</v>
      </c>
      <c r="F1286" s="1">
        <v>800000</v>
      </c>
      <c r="K1286" s="1">
        <v>800000</v>
      </c>
    </row>
    <row r="1287" spans="2:12">
      <c r="B1287" t="s">
        <v>612</v>
      </c>
      <c r="C1287">
        <v>2009</v>
      </c>
      <c r="D1287" t="s">
        <v>1</v>
      </c>
      <c r="E1287" t="s">
        <v>2</v>
      </c>
      <c r="F1287" s="1">
        <v>25000</v>
      </c>
      <c r="K1287" s="1">
        <v>25000</v>
      </c>
    </row>
    <row r="1288" spans="2:12">
      <c r="B1288" t="s">
        <v>602</v>
      </c>
      <c r="C1288">
        <v>2009</v>
      </c>
      <c r="D1288" t="s">
        <v>1</v>
      </c>
      <c r="E1288" t="s">
        <v>2</v>
      </c>
      <c r="F1288" s="1">
        <v>9446532</v>
      </c>
      <c r="K1288" s="1">
        <v>9446532</v>
      </c>
    </row>
    <row r="1289" spans="2:12">
      <c r="B1289" t="s">
        <v>649</v>
      </c>
      <c r="C1289">
        <v>2009</v>
      </c>
      <c r="D1289" t="s">
        <v>1</v>
      </c>
      <c r="E1289" t="s">
        <v>2</v>
      </c>
      <c r="F1289" s="1">
        <v>78200</v>
      </c>
      <c r="K1289" s="1">
        <v>78200</v>
      </c>
    </row>
    <row r="1290" spans="2:12">
      <c r="B1290" t="s">
        <v>650</v>
      </c>
      <c r="C1290">
        <v>2009</v>
      </c>
      <c r="D1290" t="s">
        <v>1</v>
      </c>
      <c r="E1290" t="s">
        <v>2</v>
      </c>
      <c r="F1290" s="1">
        <v>9602735</v>
      </c>
      <c r="K1290" s="1">
        <v>9602735</v>
      </c>
    </row>
    <row r="1291" spans="2:12">
      <c r="B1291" t="s">
        <v>28</v>
      </c>
      <c r="C1291">
        <v>2009</v>
      </c>
      <c r="D1291" t="s">
        <v>1</v>
      </c>
      <c r="E1291" t="s">
        <v>2</v>
      </c>
      <c r="F1291" s="1">
        <v>1800000</v>
      </c>
      <c r="K1291" s="1">
        <v>1800000</v>
      </c>
    </row>
    <row r="1292" spans="2:12">
      <c r="B1292" t="s">
        <v>145</v>
      </c>
      <c r="C1292">
        <v>2009</v>
      </c>
      <c r="D1292" t="s">
        <v>1</v>
      </c>
      <c r="E1292" t="s">
        <v>2</v>
      </c>
      <c r="F1292" s="1">
        <v>750000</v>
      </c>
      <c r="K1292" s="1">
        <v>750000</v>
      </c>
    </row>
    <row r="1293" spans="2:12">
      <c r="B1293" t="s">
        <v>280</v>
      </c>
      <c r="C1293">
        <v>2009</v>
      </c>
      <c r="D1293" t="s">
        <v>1</v>
      </c>
      <c r="E1293" t="s">
        <v>2</v>
      </c>
      <c r="F1293" s="1">
        <v>1425000</v>
      </c>
      <c r="K1293" s="1">
        <v>1425000</v>
      </c>
    </row>
    <row r="1294" spans="2:12">
      <c r="B1294" t="s">
        <v>651</v>
      </c>
      <c r="C1294">
        <v>2009</v>
      </c>
      <c r="D1294" t="s">
        <v>1</v>
      </c>
      <c r="E1294" t="s">
        <v>2</v>
      </c>
      <c r="F1294" s="1">
        <v>999900</v>
      </c>
      <c r="K1294" s="1">
        <v>999900</v>
      </c>
    </row>
    <row r="1295" spans="2:12">
      <c r="B1295" t="s">
        <v>558</v>
      </c>
      <c r="C1295">
        <v>2009</v>
      </c>
      <c r="D1295" t="s">
        <v>1</v>
      </c>
      <c r="E1295" t="s">
        <v>2</v>
      </c>
      <c r="F1295" s="1">
        <v>2300000</v>
      </c>
      <c r="K1295" s="1">
        <v>2300000</v>
      </c>
      <c r="L1295">
        <v>2005</v>
      </c>
    </row>
    <row r="1296" spans="2:12">
      <c r="B1296" t="s">
        <v>443</v>
      </c>
      <c r="C1296">
        <v>2009</v>
      </c>
      <c r="D1296" t="s">
        <v>1</v>
      </c>
      <c r="E1296" t="s">
        <v>2</v>
      </c>
      <c r="F1296" s="1">
        <v>2100000</v>
      </c>
      <c r="K1296" s="1">
        <v>2100000</v>
      </c>
    </row>
    <row r="1297" spans="2:11">
      <c r="B1297" t="s">
        <v>652</v>
      </c>
      <c r="C1297">
        <v>2009</v>
      </c>
      <c r="D1297" t="s">
        <v>1</v>
      </c>
      <c r="E1297" t="s">
        <v>2</v>
      </c>
      <c r="F1297" s="1">
        <v>200000</v>
      </c>
      <c r="K1297" s="1">
        <v>200000</v>
      </c>
    </row>
    <row r="1298" spans="2:11">
      <c r="B1298" t="s">
        <v>162</v>
      </c>
      <c r="C1298">
        <v>2009</v>
      </c>
      <c r="D1298" t="s">
        <v>1</v>
      </c>
      <c r="E1298" t="s">
        <v>2</v>
      </c>
      <c r="F1298" s="1">
        <v>553493</v>
      </c>
      <c r="K1298" s="1">
        <v>553493</v>
      </c>
    </row>
    <row r="1299" spans="2:11">
      <c r="B1299" t="s">
        <v>653</v>
      </c>
      <c r="C1299">
        <v>2009</v>
      </c>
      <c r="D1299" t="s">
        <v>1</v>
      </c>
      <c r="E1299" t="s">
        <v>2</v>
      </c>
      <c r="F1299" s="1">
        <v>2100000</v>
      </c>
      <c r="K1299" s="1">
        <v>2100000</v>
      </c>
    </row>
    <row r="1300" spans="2:11">
      <c r="B1300" t="s">
        <v>49</v>
      </c>
      <c r="C1300">
        <v>2009</v>
      </c>
      <c r="D1300" t="s">
        <v>1</v>
      </c>
      <c r="E1300" t="s">
        <v>2</v>
      </c>
      <c r="F1300" s="1">
        <v>574060</v>
      </c>
      <c r="K1300" s="1">
        <v>574060</v>
      </c>
    </row>
    <row r="1301" spans="2:11">
      <c r="B1301" t="s">
        <v>654</v>
      </c>
      <c r="C1301">
        <v>2009</v>
      </c>
      <c r="D1301" t="s">
        <v>1</v>
      </c>
      <c r="E1301" t="s">
        <v>2</v>
      </c>
      <c r="F1301" s="1">
        <v>900000</v>
      </c>
      <c r="K1301" s="1">
        <v>900000</v>
      </c>
    </row>
    <row r="1302" spans="2:11">
      <c r="B1302" t="s">
        <v>306</v>
      </c>
      <c r="C1302">
        <v>2009</v>
      </c>
      <c r="D1302" t="s">
        <v>1</v>
      </c>
      <c r="E1302" t="s">
        <v>2</v>
      </c>
      <c r="F1302" s="1">
        <v>3632666</v>
      </c>
      <c r="K1302" s="1">
        <v>3632666</v>
      </c>
    </row>
    <row r="1303" spans="2:11">
      <c r="B1303" t="s">
        <v>538</v>
      </c>
      <c r="C1303">
        <v>2009</v>
      </c>
      <c r="D1303" t="s">
        <v>1</v>
      </c>
      <c r="E1303" t="s">
        <v>2</v>
      </c>
      <c r="F1303" s="1">
        <v>170000</v>
      </c>
      <c r="K1303" s="1">
        <v>170000</v>
      </c>
    </row>
    <row r="1304" spans="2:11">
      <c r="B1304" t="s">
        <v>655</v>
      </c>
      <c r="C1304">
        <v>2009</v>
      </c>
      <c r="D1304" t="s">
        <v>1</v>
      </c>
      <c r="E1304" t="s">
        <v>2</v>
      </c>
      <c r="F1304" s="1">
        <v>5542579</v>
      </c>
      <c r="K1304" s="1">
        <v>5542579</v>
      </c>
    </row>
    <row r="1305" spans="2:11">
      <c r="B1305" t="s">
        <v>180</v>
      </c>
      <c r="C1305">
        <v>2009</v>
      </c>
      <c r="D1305" t="s">
        <v>1</v>
      </c>
      <c r="E1305" t="s">
        <v>2</v>
      </c>
      <c r="F1305" s="1">
        <v>1200000</v>
      </c>
      <c r="K1305" s="1">
        <v>1200000</v>
      </c>
    </row>
    <row r="1306" spans="2:11">
      <c r="B1306" t="s">
        <v>48</v>
      </c>
      <c r="C1306">
        <v>2009</v>
      </c>
      <c r="D1306" t="s">
        <v>1</v>
      </c>
      <c r="E1306" t="s">
        <v>2</v>
      </c>
      <c r="F1306" s="1">
        <v>883200</v>
      </c>
      <c r="K1306" s="1">
        <v>883200</v>
      </c>
    </row>
    <row r="1307" spans="2:11">
      <c r="B1307" t="s">
        <v>107</v>
      </c>
      <c r="C1307">
        <v>2009</v>
      </c>
      <c r="D1307" t="s">
        <v>1</v>
      </c>
      <c r="E1307" t="s">
        <v>2</v>
      </c>
      <c r="F1307" s="1">
        <v>1500000</v>
      </c>
      <c r="K1307" s="1">
        <v>1500000</v>
      </c>
    </row>
    <row r="1308" spans="2:11">
      <c r="B1308" t="s">
        <v>443</v>
      </c>
      <c r="C1308">
        <v>2009</v>
      </c>
      <c r="D1308" t="s">
        <v>1</v>
      </c>
      <c r="E1308" t="s">
        <v>2</v>
      </c>
      <c r="F1308" s="1">
        <v>700000</v>
      </c>
      <c r="K1308" s="1">
        <v>700000</v>
      </c>
    </row>
    <row r="1309" spans="2:11">
      <c r="B1309" t="s">
        <v>656</v>
      </c>
      <c r="C1309">
        <v>2009</v>
      </c>
      <c r="D1309" t="s">
        <v>1</v>
      </c>
      <c r="E1309" t="s">
        <v>2</v>
      </c>
      <c r="F1309" s="1">
        <v>1605669</v>
      </c>
      <c r="K1309" s="1">
        <v>1605669</v>
      </c>
    </row>
    <row r="1310" spans="2:11">
      <c r="B1310" t="s">
        <v>602</v>
      </c>
      <c r="C1310">
        <v>2009</v>
      </c>
      <c r="D1310" t="s">
        <v>1</v>
      </c>
      <c r="E1310" t="s">
        <v>2</v>
      </c>
      <c r="F1310" s="1">
        <v>672000</v>
      </c>
      <c r="K1310" s="1">
        <v>672000</v>
      </c>
    </row>
    <row r="1311" spans="2:11">
      <c r="B1311" t="s">
        <v>136</v>
      </c>
      <c r="C1311">
        <v>2009</v>
      </c>
      <c r="D1311" t="s">
        <v>1</v>
      </c>
      <c r="E1311" t="s">
        <v>2</v>
      </c>
      <c r="F1311" s="1">
        <v>650000</v>
      </c>
      <c r="K1311" s="1">
        <v>650000</v>
      </c>
    </row>
    <row r="1312" spans="2:11">
      <c r="B1312" t="s">
        <v>579</v>
      </c>
      <c r="C1312">
        <v>2009</v>
      </c>
      <c r="D1312" t="s">
        <v>1</v>
      </c>
      <c r="E1312" t="s">
        <v>2</v>
      </c>
      <c r="F1312" s="1">
        <v>3768084</v>
      </c>
      <c r="K1312" s="1">
        <v>3768084</v>
      </c>
    </row>
    <row r="1313" spans="2:11">
      <c r="B1313" t="s">
        <v>195</v>
      </c>
      <c r="C1313">
        <v>2009</v>
      </c>
      <c r="D1313" t="s">
        <v>1</v>
      </c>
      <c r="E1313" t="s">
        <v>2</v>
      </c>
      <c r="F1313" s="1">
        <v>583800</v>
      </c>
      <c r="K1313" s="1">
        <v>583800</v>
      </c>
    </row>
    <row r="1314" spans="2:11">
      <c r="B1314" t="s">
        <v>539</v>
      </c>
      <c r="C1314">
        <v>2009</v>
      </c>
      <c r="D1314" t="s">
        <v>1</v>
      </c>
      <c r="E1314" t="s">
        <v>2</v>
      </c>
      <c r="F1314" s="1">
        <v>77367</v>
      </c>
      <c r="K1314" s="1">
        <v>77367</v>
      </c>
    </row>
    <row r="1315" spans="2:11">
      <c r="B1315" t="s">
        <v>657</v>
      </c>
      <c r="C1315">
        <v>2009</v>
      </c>
      <c r="D1315" t="s">
        <v>1</v>
      </c>
      <c r="E1315" t="s">
        <v>2</v>
      </c>
      <c r="F1315" s="1">
        <v>300000</v>
      </c>
      <c r="K1315" s="1">
        <v>300000</v>
      </c>
    </row>
    <row r="1316" spans="2:11">
      <c r="B1316" t="s">
        <v>438</v>
      </c>
      <c r="C1316">
        <v>2009</v>
      </c>
      <c r="D1316" t="s">
        <v>1</v>
      </c>
      <c r="E1316" t="s">
        <v>2</v>
      </c>
      <c r="F1316" s="1">
        <v>120458</v>
      </c>
      <c r="K1316" s="1">
        <v>120458</v>
      </c>
    </row>
    <row r="1317" spans="2:11">
      <c r="B1317" t="s">
        <v>563</v>
      </c>
      <c r="C1317">
        <v>2009</v>
      </c>
      <c r="D1317" t="s">
        <v>1</v>
      </c>
      <c r="E1317" t="s">
        <v>2</v>
      </c>
      <c r="F1317" s="1">
        <v>476683</v>
      </c>
      <c r="K1317" s="1">
        <v>476683</v>
      </c>
    </row>
    <row r="1318" spans="2:11">
      <c r="B1318" t="s">
        <v>649</v>
      </c>
      <c r="C1318">
        <v>2009</v>
      </c>
      <c r="D1318" t="s">
        <v>1</v>
      </c>
      <c r="E1318" t="s">
        <v>2</v>
      </c>
      <c r="F1318" s="1">
        <v>87028</v>
      </c>
      <c r="K1318" s="1">
        <v>87028</v>
      </c>
    </row>
    <row r="1319" spans="2:11">
      <c r="B1319" t="s">
        <v>419</v>
      </c>
      <c r="C1319">
        <v>2009</v>
      </c>
      <c r="D1319" t="s">
        <v>1</v>
      </c>
      <c r="E1319" t="s">
        <v>2</v>
      </c>
      <c r="F1319" s="1">
        <v>1200000</v>
      </c>
      <c r="K1319" s="1">
        <v>1200000</v>
      </c>
    </row>
    <row r="1320" spans="2:11">
      <c r="B1320" t="s">
        <v>594</v>
      </c>
      <c r="C1320">
        <v>2009</v>
      </c>
      <c r="D1320" t="s">
        <v>1</v>
      </c>
      <c r="E1320" t="s">
        <v>2</v>
      </c>
      <c r="F1320" s="1">
        <v>1939650</v>
      </c>
      <c r="K1320" s="1">
        <v>1939650</v>
      </c>
    </row>
    <row r="1321" spans="2:11">
      <c r="B1321" t="s">
        <v>580</v>
      </c>
      <c r="C1321">
        <v>2009</v>
      </c>
      <c r="D1321" t="s">
        <v>1</v>
      </c>
      <c r="E1321" t="s">
        <v>2</v>
      </c>
      <c r="F1321" s="1">
        <v>8873335</v>
      </c>
      <c r="K1321" s="1">
        <v>8873335</v>
      </c>
    </row>
    <row r="1322" spans="2:11">
      <c r="B1322" t="s">
        <v>274</v>
      </c>
      <c r="C1322">
        <v>2009</v>
      </c>
      <c r="D1322" t="s">
        <v>1</v>
      </c>
      <c r="E1322" t="s">
        <v>2</v>
      </c>
      <c r="F1322" s="1">
        <v>1697978</v>
      </c>
      <c r="K1322" s="1">
        <v>1697978</v>
      </c>
    </row>
    <row r="1323" spans="2:11">
      <c r="B1323" t="s">
        <v>180</v>
      </c>
      <c r="C1323">
        <v>2009</v>
      </c>
      <c r="D1323" t="s">
        <v>1</v>
      </c>
      <c r="E1323" t="s">
        <v>2</v>
      </c>
      <c r="F1323" s="1">
        <v>131417</v>
      </c>
      <c r="K1323" s="1">
        <v>131417</v>
      </c>
    </row>
    <row r="1324" spans="2:11">
      <c r="B1324" t="s">
        <v>138</v>
      </c>
      <c r="C1324">
        <v>2009</v>
      </c>
      <c r="D1324" t="s">
        <v>1</v>
      </c>
      <c r="E1324" t="s">
        <v>2</v>
      </c>
      <c r="F1324" s="1">
        <v>9967084</v>
      </c>
      <c r="K1324" s="1">
        <v>9967084</v>
      </c>
    </row>
    <row r="1325" spans="2:11">
      <c r="B1325" t="s">
        <v>490</v>
      </c>
      <c r="C1325">
        <v>2009</v>
      </c>
      <c r="D1325" t="s">
        <v>1</v>
      </c>
      <c r="E1325" t="s">
        <v>2</v>
      </c>
      <c r="F1325" s="1">
        <v>13512</v>
      </c>
      <c r="K1325" s="1">
        <v>13512</v>
      </c>
    </row>
    <row r="1326" spans="2:11">
      <c r="B1326" t="s">
        <v>243</v>
      </c>
      <c r="C1326">
        <v>2009</v>
      </c>
      <c r="D1326" t="s">
        <v>1</v>
      </c>
      <c r="E1326" t="s">
        <v>2</v>
      </c>
      <c r="F1326" s="1">
        <v>1125270</v>
      </c>
      <c r="K1326" s="1">
        <v>1125270</v>
      </c>
    </row>
    <row r="1327" spans="2:11">
      <c r="B1327" t="s">
        <v>274</v>
      </c>
      <c r="C1327">
        <v>2009</v>
      </c>
      <c r="D1327" t="s">
        <v>1</v>
      </c>
      <c r="E1327" t="s">
        <v>2</v>
      </c>
      <c r="F1327" s="1">
        <v>7613637</v>
      </c>
      <c r="K1327" s="1">
        <v>7613637</v>
      </c>
    </row>
    <row r="1328" spans="2:11">
      <c r="B1328" t="s">
        <v>588</v>
      </c>
      <c r="C1328">
        <v>2009</v>
      </c>
      <c r="D1328" t="s">
        <v>1</v>
      </c>
      <c r="E1328" t="s">
        <v>2</v>
      </c>
      <c r="F1328" s="1">
        <v>1000000</v>
      </c>
      <c r="K1328" s="1">
        <v>1000000</v>
      </c>
    </row>
    <row r="1329" spans="2:11">
      <c r="B1329" t="s">
        <v>623</v>
      </c>
      <c r="C1329">
        <v>2009</v>
      </c>
      <c r="D1329" t="s">
        <v>1</v>
      </c>
      <c r="E1329" t="s">
        <v>2</v>
      </c>
      <c r="F1329" s="1">
        <v>1500000</v>
      </c>
      <c r="K1329" s="1">
        <v>1500000</v>
      </c>
    </row>
    <row r="1330" spans="2:11">
      <c r="B1330" t="s">
        <v>195</v>
      </c>
      <c r="C1330">
        <v>2009</v>
      </c>
      <c r="D1330" t="s">
        <v>1</v>
      </c>
      <c r="E1330" t="s">
        <v>2</v>
      </c>
      <c r="F1330" s="1">
        <v>25106639</v>
      </c>
      <c r="K1330" s="1">
        <v>25106639</v>
      </c>
    </row>
    <row r="1331" spans="2:11">
      <c r="B1331" t="s">
        <v>658</v>
      </c>
      <c r="C1331">
        <v>2009</v>
      </c>
      <c r="D1331" t="s">
        <v>1</v>
      </c>
      <c r="E1331" t="s">
        <v>2</v>
      </c>
      <c r="F1331" s="1">
        <v>200000</v>
      </c>
      <c r="K1331" s="1">
        <v>200000</v>
      </c>
    </row>
    <row r="1332" spans="2:11">
      <c r="B1332" t="s">
        <v>612</v>
      </c>
      <c r="C1332">
        <v>2009</v>
      </c>
      <c r="D1332" t="s">
        <v>1</v>
      </c>
      <c r="E1332" t="s">
        <v>2</v>
      </c>
      <c r="F1332" s="1">
        <v>450000</v>
      </c>
      <c r="K1332" s="1">
        <v>450000</v>
      </c>
    </row>
    <row r="1333" spans="2:11">
      <c r="B1333" t="s">
        <v>93</v>
      </c>
      <c r="C1333">
        <v>2009</v>
      </c>
      <c r="D1333" t="s">
        <v>1</v>
      </c>
      <c r="E1333" t="s">
        <v>2</v>
      </c>
      <c r="F1333" s="1">
        <v>200000</v>
      </c>
      <c r="K1333" s="1">
        <v>200000</v>
      </c>
    </row>
    <row r="1334" spans="2:11">
      <c r="B1334" t="s">
        <v>75</v>
      </c>
      <c r="C1334">
        <v>2009</v>
      </c>
      <c r="D1334" t="s">
        <v>1</v>
      </c>
      <c r="E1334" t="s">
        <v>2</v>
      </c>
      <c r="F1334" s="1">
        <v>189886</v>
      </c>
      <c r="K1334" s="1">
        <v>189886</v>
      </c>
    </row>
    <row r="1335" spans="2:11">
      <c r="B1335" t="s">
        <v>401</v>
      </c>
      <c r="C1335">
        <v>2009</v>
      </c>
      <c r="D1335" t="s">
        <v>1</v>
      </c>
      <c r="E1335" t="s">
        <v>2</v>
      </c>
      <c r="F1335" s="1">
        <v>2000000</v>
      </c>
      <c r="K1335" s="1">
        <v>2000000</v>
      </c>
    </row>
    <row r="1336" spans="2:11">
      <c r="B1336" t="s">
        <v>75</v>
      </c>
      <c r="C1336">
        <v>2009</v>
      </c>
      <c r="D1336" t="s">
        <v>1</v>
      </c>
      <c r="E1336" t="s">
        <v>2</v>
      </c>
      <c r="F1336" s="1">
        <v>79115</v>
      </c>
      <c r="K1336" s="1">
        <v>79115</v>
      </c>
    </row>
    <row r="1337" spans="2:11">
      <c r="B1337" t="s">
        <v>659</v>
      </c>
      <c r="C1337">
        <v>2009</v>
      </c>
      <c r="D1337" t="s">
        <v>1</v>
      </c>
      <c r="E1337" t="s">
        <v>2</v>
      </c>
      <c r="F1337" s="1">
        <v>115000</v>
      </c>
      <c r="K1337" s="1">
        <v>115000</v>
      </c>
    </row>
    <row r="1338" spans="2:11">
      <c r="B1338" t="s">
        <v>75</v>
      </c>
      <c r="C1338">
        <v>2009</v>
      </c>
      <c r="D1338" t="s">
        <v>1</v>
      </c>
      <c r="E1338" t="s">
        <v>2</v>
      </c>
      <c r="F1338" s="1">
        <v>987579</v>
      </c>
      <c r="K1338" s="1">
        <v>987579</v>
      </c>
    </row>
    <row r="1339" spans="2:11">
      <c r="B1339" t="s">
        <v>626</v>
      </c>
      <c r="C1339">
        <v>2009</v>
      </c>
      <c r="D1339" t="s">
        <v>1</v>
      </c>
      <c r="E1339" t="s">
        <v>2</v>
      </c>
      <c r="F1339" s="1">
        <v>25000</v>
      </c>
      <c r="K1339" s="1">
        <v>25000</v>
      </c>
    </row>
    <row r="1340" spans="2:11">
      <c r="B1340" t="s">
        <v>19</v>
      </c>
      <c r="C1340">
        <v>2009</v>
      </c>
      <c r="D1340" t="s">
        <v>1</v>
      </c>
      <c r="E1340" t="s">
        <v>2</v>
      </c>
      <c r="F1340" s="1">
        <v>75000</v>
      </c>
      <c r="K1340" s="1">
        <v>75000</v>
      </c>
    </row>
    <row r="1341" spans="2:11">
      <c r="B1341" t="s">
        <v>75</v>
      </c>
      <c r="C1341">
        <v>2009</v>
      </c>
      <c r="D1341" t="s">
        <v>1</v>
      </c>
      <c r="E1341" t="s">
        <v>2</v>
      </c>
      <c r="F1341" s="1">
        <v>899875</v>
      </c>
      <c r="K1341" s="1">
        <v>899875</v>
      </c>
    </row>
    <row r="1342" spans="2:11">
      <c r="B1342" t="s">
        <v>601</v>
      </c>
      <c r="C1342">
        <v>2009</v>
      </c>
      <c r="D1342" t="s">
        <v>1</v>
      </c>
      <c r="E1342" t="s">
        <v>2</v>
      </c>
      <c r="F1342" s="1">
        <v>423500</v>
      </c>
      <c r="K1342" s="1">
        <v>423500</v>
      </c>
    </row>
    <row r="1343" spans="2:11">
      <c r="B1343" t="s">
        <v>63</v>
      </c>
      <c r="C1343">
        <v>2009</v>
      </c>
      <c r="D1343" t="s">
        <v>1</v>
      </c>
      <c r="E1343" t="s">
        <v>2</v>
      </c>
      <c r="F1343" s="1">
        <v>25000000</v>
      </c>
      <c r="K1343" s="1">
        <v>25000000</v>
      </c>
    </row>
    <row r="1344" spans="2:11">
      <c r="B1344" t="s">
        <v>93</v>
      </c>
      <c r="C1344">
        <v>2009</v>
      </c>
      <c r="D1344" t="s">
        <v>1</v>
      </c>
      <c r="E1344" t="s">
        <v>2</v>
      </c>
      <c r="F1344" s="1">
        <v>90000</v>
      </c>
      <c r="K1344" s="1">
        <v>90000</v>
      </c>
    </row>
    <row r="1345" spans="2:12">
      <c r="B1345" t="s">
        <v>15</v>
      </c>
      <c r="C1345">
        <v>2009</v>
      </c>
      <c r="D1345" t="s">
        <v>1</v>
      </c>
      <c r="E1345" t="s">
        <v>2</v>
      </c>
      <c r="F1345" s="1">
        <v>18750</v>
      </c>
      <c r="K1345" s="1">
        <v>18750</v>
      </c>
    </row>
    <row r="1346" spans="2:12">
      <c r="B1346" t="s">
        <v>598</v>
      </c>
      <c r="C1346">
        <v>2009</v>
      </c>
      <c r="D1346" t="s">
        <v>1</v>
      </c>
      <c r="E1346" t="s">
        <v>2</v>
      </c>
      <c r="F1346" s="1">
        <v>39900</v>
      </c>
      <c r="K1346" s="1">
        <v>39900</v>
      </c>
    </row>
    <row r="1347" spans="2:12">
      <c r="B1347" t="s">
        <v>32</v>
      </c>
      <c r="C1347">
        <v>2009</v>
      </c>
      <c r="D1347" t="s">
        <v>1</v>
      </c>
      <c r="E1347" t="s">
        <v>2</v>
      </c>
      <c r="F1347" s="1">
        <v>1243039</v>
      </c>
      <c r="K1347" s="1">
        <v>1243039</v>
      </c>
    </row>
    <row r="1348" spans="2:12">
      <c r="B1348" t="s">
        <v>113</v>
      </c>
      <c r="C1348">
        <v>2009</v>
      </c>
      <c r="D1348" t="s">
        <v>1</v>
      </c>
      <c r="E1348" t="s">
        <v>2</v>
      </c>
      <c r="F1348" s="1">
        <v>1233281</v>
      </c>
      <c r="K1348" s="1">
        <v>1233281</v>
      </c>
    </row>
    <row r="1349" spans="2:12">
      <c r="B1349" t="s">
        <v>660</v>
      </c>
      <c r="C1349">
        <v>2009</v>
      </c>
      <c r="D1349" t="s">
        <v>1</v>
      </c>
      <c r="E1349" t="s">
        <v>2</v>
      </c>
      <c r="F1349" s="1">
        <v>100000</v>
      </c>
      <c r="K1349" s="1">
        <v>100000</v>
      </c>
    </row>
    <row r="1350" spans="2:12">
      <c r="B1350" t="s">
        <v>661</v>
      </c>
      <c r="C1350">
        <v>2009</v>
      </c>
      <c r="D1350" t="s">
        <v>1</v>
      </c>
      <c r="E1350" t="s">
        <v>2</v>
      </c>
      <c r="F1350" s="1">
        <v>35000</v>
      </c>
      <c r="K1350" s="1">
        <v>35000</v>
      </c>
    </row>
    <row r="1351" spans="2:12">
      <c r="B1351" t="s">
        <v>55</v>
      </c>
      <c r="C1351">
        <v>2009</v>
      </c>
      <c r="D1351" t="s">
        <v>1</v>
      </c>
      <c r="E1351" t="s">
        <v>2</v>
      </c>
      <c r="F1351" s="1">
        <v>1449039</v>
      </c>
      <c r="K1351" s="1">
        <v>1449039</v>
      </c>
    </row>
    <row r="1352" spans="2:12">
      <c r="B1352" t="s">
        <v>662</v>
      </c>
      <c r="C1352">
        <v>2009</v>
      </c>
      <c r="D1352" t="s">
        <v>1</v>
      </c>
      <c r="E1352" t="s">
        <v>2</v>
      </c>
      <c r="F1352" s="1">
        <v>150000</v>
      </c>
      <c r="K1352" s="1">
        <v>150000</v>
      </c>
    </row>
    <row r="1353" spans="2:12">
      <c r="B1353" t="s">
        <v>375</v>
      </c>
      <c r="C1353">
        <v>2009</v>
      </c>
      <c r="D1353" t="s">
        <v>1</v>
      </c>
      <c r="E1353" t="s">
        <v>2</v>
      </c>
      <c r="F1353" s="1">
        <v>75000</v>
      </c>
      <c r="K1353" s="1">
        <v>75000</v>
      </c>
    </row>
    <row r="1354" spans="2:12">
      <c r="B1354" t="s">
        <v>540</v>
      </c>
      <c r="C1354">
        <v>2009</v>
      </c>
      <c r="D1354" t="s">
        <v>1</v>
      </c>
      <c r="E1354" t="s">
        <v>2</v>
      </c>
      <c r="F1354" s="1">
        <v>320000</v>
      </c>
      <c r="K1354" s="1">
        <v>320000</v>
      </c>
    </row>
    <row r="1355" spans="2:12">
      <c r="B1355" t="s">
        <v>629</v>
      </c>
      <c r="C1355">
        <v>2009</v>
      </c>
      <c r="D1355" t="s">
        <v>1</v>
      </c>
      <c r="E1355" t="s">
        <v>2</v>
      </c>
      <c r="F1355" s="1">
        <v>667235</v>
      </c>
      <c r="K1355" s="1">
        <v>667235</v>
      </c>
      <c r="L1355">
        <v>2004</v>
      </c>
    </row>
    <row r="1356" spans="2:12">
      <c r="B1356" t="s">
        <v>361</v>
      </c>
      <c r="C1356">
        <v>2009</v>
      </c>
      <c r="D1356" t="s">
        <v>1</v>
      </c>
      <c r="E1356" t="s">
        <v>2</v>
      </c>
      <c r="F1356" s="1">
        <v>5218424</v>
      </c>
      <c r="K1356" s="1">
        <v>5218424</v>
      </c>
    </row>
    <row r="1357" spans="2:12">
      <c r="B1357" t="s">
        <v>180</v>
      </c>
      <c r="C1357">
        <v>2009</v>
      </c>
      <c r="D1357" t="s">
        <v>1</v>
      </c>
      <c r="E1357" t="s">
        <v>2</v>
      </c>
      <c r="F1357" s="1">
        <v>1800000</v>
      </c>
      <c r="K1357" s="1">
        <v>1800000</v>
      </c>
    </row>
    <row r="1358" spans="2:12">
      <c r="B1358" t="s">
        <v>663</v>
      </c>
      <c r="C1358">
        <v>2009</v>
      </c>
      <c r="D1358" t="s">
        <v>1</v>
      </c>
      <c r="E1358" t="s">
        <v>2</v>
      </c>
      <c r="F1358" s="1">
        <v>300000</v>
      </c>
      <c r="K1358" s="1">
        <v>300000</v>
      </c>
    </row>
    <row r="1359" spans="2:12">
      <c r="B1359" t="s">
        <v>384</v>
      </c>
      <c r="C1359">
        <v>2009</v>
      </c>
      <c r="D1359" t="s">
        <v>1</v>
      </c>
      <c r="E1359" t="s">
        <v>2</v>
      </c>
      <c r="F1359" s="1">
        <v>250675</v>
      </c>
      <c r="K1359" s="1">
        <v>250675</v>
      </c>
    </row>
    <row r="1360" spans="2:12">
      <c r="B1360" t="s">
        <v>664</v>
      </c>
      <c r="C1360">
        <v>2009</v>
      </c>
      <c r="D1360" t="s">
        <v>1</v>
      </c>
      <c r="E1360" t="s">
        <v>2</v>
      </c>
      <c r="F1360" s="1">
        <v>11480000</v>
      </c>
      <c r="K1360" s="1">
        <v>11480000</v>
      </c>
    </row>
    <row r="1361" spans="2:11">
      <c r="B1361" t="s">
        <v>180</v>
      </c>
      <c r="C1361">
        <v>2009</v>
      </c>
      <c r="D1361" t="s">
        <v>1</v>
      </c>
      <c r="E1361" t="s">
        <v>2</v>
      </c>
      <c r="F1361" s="1">
        <v>1000000</v>
      </c>
      <c r="K1361" s="1">
        <v>1000000</v>
      </c>
    </row>
    <row r="1362" spans="2:11">
      <c r="B1362" t="s">
        <v>180</v>
      </c>
      <c r="C1362">
        <v>2009</v>
      </c>
      <c r="D1362" t="s">
        <v>1</v>
      </c>
      <c r="E1362" t="s">
        <v>2</v>
      </c>
      <c r="F1362" s="1">
        <v>12704649</v>
      </c>
      <c r="K1362" s="1">
        <v>12704649</v>
      </c>
    </row>
    <row r="1363" spans="2:11">
      <c r="B1363" t="s">
        <v>665</v>
      </c>
      <c r="C1363">
        <v>2009</v>
      </c>
      <c r="D1363" t="s">
        <v>1</v>
      </c>
      <c r="E1363" t="s">
        <v>2</v>
      </c>
      <c r="F1363" s="1">
        <v>1200000</v>
      </c>
      <c r="K1363" s="1">
        <v>1200000</v>
      </c>
    </row>
    <row r="1364" spans="2:11">
      <c r="B1364" t="s">
        <v>7</v>
      </c>
      <c r="C1364">
        <v>2009</v>
      </c>
      <c r="D1364" t="s">
        <v>1</v>
      </c>
      <c r="E1364" t="s">
        <v>2</v>
      </c>
      <c r="F1364" s="1">
        <v>7910896</v>
      </c>
      <c r="K1364" s="1">
        <v>7910896</v>
      </c>
    </row>
    <row r="1365" spans="2:11">
      <c r="B1365" t="s">
        <v>104</v>
      </c>
      <c r="C1365">
        <v>2009</v>
      </c>
      <c r="D1365" t="s">
        <v>1</v>
      </c>
      <c r="E1365" t="s">
        <v>2</v>
      </c>
      <c r="F1365" s="1">
        <v>940148</v>
      </c>
      <c r="K1365" s="1">
        <v>940148</v>
      </c>
    </row>
    <row r="1366" spans="2:11">
      <c r="B1366" t="s">
        <v>28</v>
      </c>
      <c r="C1366">
        <v>2009</v>
      </c>
      <c r="D1366" t="s">
        <v>1</v>
      </c>
      <c r="E1366" t="s">
        <v>2</v>
      </c>
      <c r="F1366" s="1">
        <v>35000400</v>
      </c>
      <c r="K1366" s="1">
        <v>35000400</v>
      </c>
    </row>
    <row r="1367" spans="2:11">
      <c r="B1367" t="s">
        <v>654</v>
      </c>
      <c r="C1367">
        <v>2009</v>
      </c>
      <c r="D1367" t="s">
        <v>1</v>
      </c>
      <c r="E1367" t="s">
        <v>2</v>
      </c>
      <c r="F1367" s="1">
        <v>11013694</v>
      </c>
      <c r="K1367" s="1">
        <v>11013694</v>
      </c>
    </row>
    <row r="1368" spans="2:11">
      <c r="B1368" t="s">
        <v>585</v>
      </c>
      <c r="C1368">
        <v>2009</v>
      </c>
      <c r="D1368" t="s">
        <v>1</v>
      </c>
      <c r="E1368" t="s">
        <v>2</v>
      </c>
      <c r="F1368" s="1">
        <v>300000</v>
      </c>
      <c r="K1368" s="1">
        <v>300000</v>
      </c>
    </row>
    <row r="1369" spans="2:11">
      <c r="B1369" t="s">
        <v>523</v>
      </c>
      <c r="C1369">
        <v>2009</v>
      </c>
      <c r="D1369" t="s">
        <v>1</v>
      </c>
      <c r="E1369" t="s">
        <v>2</v>
      </c>
      <c r="F1369" s="1">
        <v>12567173</v>
      </c>
      <c r="K1369" s="1">
        <v>12567173</v>
      </c>
    </row>
    <row r="1370" spans="2:11">
      <c r="B1370" t="s">
        <v>666</v>
      </c>
      <c r="C1370">
        <v>2009</v>
      </c>
      <c r="D1370" t="s">
        <v>1</v>
      </c>
      <c r="E1370" t="s">
        <v>2</v>
      </c>
      <c r="F1370" s="1">
        <v>4800000</v>
      </c>
      <c r="K1370" s="1">
        <v>4800000</v>
      </c>
    </row>
    <row r="1371" spans="2:11">
      <c r="B1371" t="s">
        <v>667</v>
      </c>
      <c r="C1371">
        <v>2009</v>
      </c>
      <c r="D1371" t="s">
        <v>1</v>
      </c>
      <c r="E1371" t="s">
        <v>2</v>
      </c>
      <c r="F1371" s="1">
        <v>6750000</v>
      </c>
      <c r="K1371" s="1">
        <v>6750000</v>
      </c>
    </row>
    <row r="1372" spans="2:11">
      <c r="B1372" t="s">
        <v>632</v>
      </c>
      <c r="C1372">
        <v>2009</v>
      </c>
      <c r="D1372" t="s">
        <v>1</v>
      </c>
      <c r="E1372" t="s">
        <v>2</v>
      </c>
      <c r="F1372" s="1">
        <v>6000000</v>
      </c>
      <c r="K1372" s="1">
        <v>6000000</v>
      </c>
    </row>
    <row r="1373" spans="2:11">
      <c r="B1373" t="s">
        <v>602</v>
      </c>
      <c r="C1373">
        <v>2009</v>
      </c>
      <c r="D1373" t="s">
        <v>1</v>
      </c>
      <c r="E1373" t="s">
        <v>2</v>
      </c>
      <c r="F1373" s="1">
        <v>3295118</v>
      </c>
      <c r="K1373" s="1">
        <v>3295118</v>
      </c>
    </row>
    <row r="1374" spans="2:11">
      <c r="B1374" t="s">
        <v>504</v>
      </c>
      <c r="C1374">
        <v>2009</v>
      </c>
      <c r="D1374" t="s">
        <v>1</v>
      </c>
      <c r="E1374" t="s">
        <v>2</v>
      </c>
      <c r="F1374" s="1">
        <v>9800000</v>
      </c>
      <c r="K1374" s="1">
        <v>9800000</v>
      </c>
    </row>
    <row r="1375" spans="2:11">
      <c r="B1375" t="s">
        <v>56</v>
      </c>
      <c r="C1375">
        <v>2009</v>
      </c>
      <c r="D1375" t="s">
        <v>1</v>
      </c>
      <c r="E1375" t="s">
        <v>2</v>
      </c>
      <c r="F1375" s="1">
        <v>7500000</v>
      </c>
      <c r="K1375" s="1">
        <v>7500000</v>
      </c>
    </row>
    <row r="1376" spans="2:11">
      <c r="B1376" t="s">
        <v>180</v>
      </c>
      <c r="C1376">
        <v>2009</v>
      </c>
      <c r="D1376" t="s">
        <v>1</v>
      </c>
      <c r="E1376" t="s">
        <v>2</v>
      </c>
      <c r="F1376" s="1">
        <v>250000</v>
      </c>
      <c r="K1376" s="1">
        <v>250000</v>
      </c>
    </row>
    <row r="1377" spans="2:11">
      <c r="B1377" t="s">
        <v>668</v>
      </c>
      <c r="C1377">
        <v>2009</v>
      </c>
      <c r="D1377" t="s">
        <v>1</v>
      </c>
      <c r="E1377" t="s">
        <v>2</v>
      </c>
      <c r="F1377" s="1">
        <v>1540002</v>
      </c>
      <c r="K1377" s="1">
        <v>1540002</v>
      </c>
    </row>
    <row r="1378" spans="2:11">
      <c r="B1378" t="s">
        <v>669</v>
      </c>
      <c r="C1378">
        <v>2009</v>
      </c>
      <c r="D1378" t="s">
        <v>1</v>
      </c>
      <c r="E1378" t="s">
        <v>2</v>
      </c>
      <c r="F1378" s="1">
        <v>20000</v>
      </c>
      <c r="K1378" s="1">
        <v>20000</v>
      </c>
    </row>
    <row r="1379" spans="2:11">
      <c r="B1379" t="s">
        <v>670</v>
      </c>
      <c r="C1379">
        <v>2009</v>
      </c>
      <c r="D1379" t="s">
        <v>1</v>
      </c>
      <c r="E1379" t="s">
        <v>2</v>
      </c>
      <c r="F1379" s="1">
        <v>5483812</v>
      </c>
      <c r="K1379" s="1">
        <v>5483812</v>
      </c>
    </row>
    <row r="1380" spans="2:11">
      <c r="B1380" t="s">
        <v>671</v>
      </c>
      <c r="C1380">
        <v>2009</v>
      </c>
      <c r="D1380" t="s">
        <v>1</v>
      </c>
      <c r="E1380" t="s">
        <v>2</v>
      </c>
      <c r="F1380" s="1">
        <v>18743505</v>
      </c>
      <c r="K1380" s="1">
        <v>18743505</v>
      </c>
    </row>
    <row r="1381" spans="2:11">
      <c r="B1381" t="s">
        <v>159</v>
      </c>
      <c r="C1381">
        <v>2009</v>
      </c>
      <c r="D1381" t="s">
        <v>1</v>
      </c>
      <c r="E1381" t="s">
        <v>2</v>
      </c>
      <c r="F1381" s="1">
        <v>3000000</v>
      </c>
      <c r="K1381" s="1">
        <v>3000000</v>
      </c>
    </row>
    <row r="1382" spans="2:11">
      <c r="B1382" t="s">
        <v>672</v>
      </c>
      <c r="C1382">
        <v>2009</v>
      </c>
      <c r="D1382" t="s">
        <v>1</v>
      </c>
      <c r="E1382" t="s">
        <v>2</v>
      </c>
      <c r="F1382" s="1">
        <v>144650</v>
      </c>
      <c r="K1382" s="1">
        <v>144650</v>
      </c>
    </row>
    <row r="1383" spans="2:11">
      <c r="B1383" t="s">
        <v>271</v>
      </c>
      <c r="C1383">
        <v>2009</v>
      </c>
      <c r="D1383" t="s">
        <v>1</v>
      </c>
      <c r="E1383" t="s">
        <v>2</v>
      </c>
      <c r="F1383" s="1">
        <v>9900000</v>
      </c>
      <c r="K1383" s="1">
        <v>9900000</v>
      </c>
    </row>
    <row r="1384" spans="2:11">
      <c r="B1384" t="s">
        <v>358</v>
      </c>
      <c r="C1384">
        <v>2009</v>
      </c>
      <c r="D1384" t="s">
        <v>1</v>
      </c>
      <c r="E1384" t="s">
        <v>2</v>
      </c>
      <c r="F1384" s="1">
        <v>250000</v>
      </c>
      <c r="K1384" s="1">
        <v>250000</v>
      </c>
    </row>
    <row r="1385" spans="2:11">
      <c r="B1385" t="s">
        <v>590</v>
      </c>
      <c r="C1385">
        <v>2009</v>
      </c>
      <c r="D1385" t="s">
        <v>1</v>
      </c>
      <c r="E1385" t="s">
        <v>2</v>
      </c>
      <c r="F1385" s="1">
        <v>3000000</v>
      </c>
      <c r="K1385" s="1">
        <v>3000000</v>
      </c>
    </row>
    <row r="1386" spans="2:11">
      <c r="B1386" t="s">
        <v>673</v>
      </c>
      <c r="C1386">
        <v>2009</v>
      </c>
      <c r="D1386" t="s">
        <v>1</v>
      </c>
      <c r="E1386" t="s">
        <v>2</v>
      </c>
      <c r="F1386" s="1">
        <v>450000</v>
      </c>
      <c r="K1386" s="1">
        <v>450000</v>
      </c>
    </row>
    <row r="1387" spans="2:11">
      <c r="B1387" t="s">
        <v>19</v>
      </c>
      <c r="C1387">
        <v>2009</v>
      </c>
      <c r="D1387" t="s">
        <v>1</v>
      </c>
      <c r="E1387" t="s">
        <v>2</v>
      </c>
      <c r="F1387" s="1">
        <v>22262000</v>
      </c>
      <c r="K1387" s="1">
        <v>22262000</v>
      </c>
    </row>
    <row r="1388" spans="2:11">
      <c r="B1388" t="s">
        <v>674</v>
      </c>
      <c r="C1388">
        <v>2009</v>
      </c>
      <c r="D1388" t="s">
        <v>1</v>
      </c>
      <c r="E1388" t="s">
        <v>2</v>
      </c>
      <c r="F1388" s="1">
        <v>500000</v>
      </c>
      <c r="K1388" s="1">
        <v>500000</v>
      </c>
    </row>
    <row r="1389" spans="2:11">
      <c r="B1389" t="s">
        <v>675</v>
      </c>
      <c r="C1389">
        <v>2009</v>
      </c>
      <c r="D1389" t="s">
        <v>1</v>
      </c>
      <c r="E1389" t="s">
        <v>2</v>
      </c>
      <c r="F1389" s="1">
        <v>1000000</v>
      </c>
      <c r="K1389" s="1">
        <v>1000000</v>
      </c>
    </row>
    <row r="1390" spans="2:11">
      <c r="B1390" t="s">
        <v>676</v>
      </c>
      <c r="C1390">
        <v>2009</v>
      </c>
      <c r="D1390" t="s">
        <v>1</v>
      </c>
      <c r="E1390" t="s">
        <v>2</v>
      </c>
      <c r="F1390" s="1">
        <v>228150</v>
      </c>
      <c r="K1390" s="1">
        <v>228150</v>
      </c>
    </row>
    <row r="1391" spans="2:11">
      <c r="B1391" t="s">
        <v>677</v>
      </c>
      <c r="C1391">
        <v>2009</v>
      </c>
      <c r="D1391" t="s">
        <v>1</v>
      </c>
      <c r="E1391" t="s">
        <v>2</v>
      </c>
      <c r="F1391" s="1">
        <v>68800</v>
      </c>
      <c r="K1391" s="1">
        <v>68800</v>
      </c>
    </row>
    <row r="1392" spans="2:11">
      <c r="B1392" t="s">
        <v>678</v>
      </c>
      <c r="C1392">
        <v>2009</v>
      </c>
      <c r="D1392" t="s">
        <v>1</v>
      </c>
      <c r="E1392" t="s">
        <v>2</v>
      </c>
      <c r="F1392" s="1">
        <v>1747200</v>
      </c>
      <c r="K1392" s="1">
        <v>1747200</v>
      </c>
    </row>
    <row r="1393" spans="2:11">
      <c r="B1393" t="s">
        <v>679</v>
      </c>
      <c r="C1393">
        <v>2009</v>
      </c>
      <c r="D1393" t="s">
        <v>1</v>
      </c>
      <c r="E1393" t="s">
        <v>2</v>
      </c>
      <c r="F1393" s="1">
        <v>210000</v>
      </c>
      <c r="K1393" s="1">
        <v>210000</v>
      </c>
    </row>
    <row r="1394" spans="2:11">
      <c r="B1394" t="s">
        <v>155</v>
      </c>
      <c r="C1394">
        <v>2009</v>
      </c>
      <c r="D1394" t="s">
        <v>1</v>
      </c>
      <c r="E1394" t="s">
        <v>2</v>
      </c>
      <c r="F1394" s="1">
        <v>600000</v>
      </c>
      <c r="K1394" s="1">
        <v>600000</v>
      </c>
    </row>
    <row r="1395" spans="2:11">
      <c r="B1395" t="s">
        <v>274</v>
      </c>
      <c r="C1395">
        <v>2009</v>
      </c>
      <c r="D1395" t="s">
        <v>1</v>
      </c>
      <c r="E1395" t="s">
        <v>2</v>
      </c>
      <c r="F1395" s="1">
        <v>13669000</v>
      </c>
      <c r="K1395" s="1">
        <v>13669000</v>
      </c>
    </row>
    <row r="1396" spans="2:11">
      <c r="B1396" t="s">
        <v>15</v>
      </c>
      <c r="C1396">
        <v>2009</v>
      </c>
      <c r="D1396" t="s">
        <v>1</v>
      </c>
      <c r="E1396" t="s">
        <v>2</v>
      </c>
      <c r="F1396" s="1">
        <v>10000</v>
      </c>
      <c r="K1396" s="1">
        <v>10000</v>
      </c>
    </row>
    <row r="1397" spans="2:11">
      <c r="B1397" t="s">
        <v>118</v>
      </c>
      <c r="C1397">
        <v>2009</v>
      </c>
      <c r="D1397" t="s">
        <v>1</v>
      </c>
      <c r="E1397" t="s">
        <v>2</v>
      </c>
      <c r="F1397" s="1">
        <v>500000</v>
      </c>
      <c r="K1397" s="1">
        <v>500000</v>
      </c>
    </row>
    <row r="1398" spans="2:11">
      <c r="B1398" t="s">
        <v>508</v>
      </c>
      <c r="C1398">
        <v>2009</v>
      </c>
      <c r="D1398" t="s">
        <v>1</v>
      </c>
      <c r="E1398" t="s">
        <v>2</v>
      </c>
      <c r="F1398" s="1">
        <v>9856000</v>
      </c>
      <c r="K1398" s="1">
        <v>9856000</v>
      </c>
    </row>
    <row r="1399" spans="2:11">
      <c r="B1399" t="s">
        <v>20</v>
      </c>
      <c r="C1399">
        <v>2009</v>
      </c>
      <c r="D1399" t="s">
        <v>1</v>
      </c>
      <c r="E1399" t="s">
        <v>2</v>
      </c>
      <c r="F1399" s="1">
        <v>5760000</v>
      </c>
      <c r="K1399" s="1">
        <v>5760000</v>
      </c>
    </row>
    <row r="1400" spans="2:11">
      <c r="B1400" t="s">
        <v>680</v>
      </c>
      <c r="C1400">
        <v>2009</v>
      </c>
      <c r="D1400" t="s">
        <v>1</v>
      </c>
      <c r="E1400" t="s">
        <v>2</v>
      </c>
      <c r="F1400" s="1">
        <v>160400</v>
      </c>
      <c r="K1400" s="1">
        <v>160400</v>
      </c>
    </row>
    <row r="1401" spans="2:11">
      <c r="B1401" t="s">
        <v>593</v>
      </c>
      <c r="C1401">
        <v>2009</v>
      </c>
      <c r="D1401" t="s">
        <v>1</v>
      </c>
      <c r="E1401" t="s">
        <v>2</v>
      </c>
      <c r="F1401" s="1">
        <v>540000</v>
      </c>
      <c r="K1401" s="1">
        <v>540000</v>
      </c>
    </row>
    <row r="1402" spans="2:11">
      <c r="B1402" t="s">
        <v>592</v>
      </c>
      <c r="C1402">
        <v>2009</v>
      </c>
      <c r="D1402" t="s">
        <v>1</v>
      </c>
      <c r="E1402" t="s">
        <v>2</v>
      </c>
      <c r="F1402" s="1">
        <v>6122614</v>
      </c>
      <c r="K1402" s="1">
        <v>6122614</v>
      </c>
    </row>
    <row r="1403" spans="2:11">
      <c r="B1403" t="s">
        <v>681</v>
      </c>
      <c r="C1403">
        <v>2009</v>
      </c>
      <c r="D1403" t="s">
        <v>1</v>
      </c>
      <c r="E1403" t="s">
        <v>2</v>
      </c>
      <c r="F1403" s="1">
        <v>319450</v>
      </c>
      <c r="K1403" s="1">
        <v>319450</v>
      </c>
    </row>
    <row r="1404" spans="2:11">
      <c r="B1404" t="s">
        <v>195</v>
      </c>
      <c r="C1404">
        <v>2009</v>
      </c>
      <c r="D1404" t="s">
        <v>1</v>
      </c>
      <c r="E1404" t="s">
        <v>2</v>
      </c>
      <c r="F1404" s="1">
        <v>13115049</v>
      </c>
      <c r="K1404" s="1">
        <v>13115049</v>
      </c>
    </row>
    <row r="1405" spans="2:11">
      <c r="B1405" t="s">
        <v>682</v>
      </c>
      <c r="C1405">
        <v>2009</v>
      </c>
      <c r="D1405" t="s">
        <v>1</v>
      </c>
      <c r="E1405" t="s">
        <v>2</v>
      </c>
      <c r="F1405" s="1">
        <v>675000</v>
      </c>
      <c r="K1405" s="1">
        <v>675000</v>
      </c>
    </row>
    <row r="1406" spans="2:11">
      <c r="B1406" t="s">
        <v>561</v>
      </c>
      <c r="C1406">
        <v>2009</v>
      </c>
      <c r="D1406" t="s">
        <v>1</v>
      </c>
      <c r="E1406" t="s">
        <v>2</v>
      </c>
      <c r="F1406" s="1">
        <v>17250000</v>
      </c>
      <c r="K1406" s="1">
        <v>17250000</v>
      </c>
    </row>
    <row r="1407" spans="2:11">
      <c r="B1407" t="s">
        <v>647</v>
      </c>
      <c r="C1407">
        <v>2009</v>
      </c>
      <c r="D1407" t="s">
        <v>1</v>
      </c>
      <c r="E1407" t="s">
        <v>2</v>
      </c>
      <c r="F1407" s="1">
        <v>182000</v>
      </c>
      <c r="K1407" s="1">
        <v>182000</v>
      </c>
    </row>
    <row r="1408" spans="2:11">
      <c r="B1408" t="s">
        <v>180</v>
      </c>
      <c r="C1408">
        <v>2009</v>
      </c>
      <c r="D1408" t="s">
        <v>1</v>
      </c>
      <c r="E1408" t="s">
        <v>2</v>
      </c>
      <c r="F1408" s="1">
        <v>147920</v>
      </c>
      <c r="K1408" s="1">
        <v>147920</v>
      </c>
    </row>
    <row r="1409" spans="2:11">
      <c r="B1409" t="s">
        <v>683</v>
      </c>
      <c r="C1409">
        <v>2009</v>
      </c>
      <c r="D1409" t="s">
        <v>1</v>
      </c>
      <c r="E1409" t="s">
        <v>2</v>
      </c>
      <c r="F1409" s="1">
        <v>5799040</v>
      </c>
      <c r="K1409" s="1">
        <v>5799040</v>
      </c>
    </row>
    <row r="1410" spans="2:11">
      <c r="B1410" t="s">
        <v>35</v>
      </c>
      <c r="C1410">
        <v>2009</v>
      </c>
      <c r="D1410" t="s">
        <v>1</v>
      </c>
      <c r="E1410" t="s">
        <v>2</v>
      </c>
      <c r="F1410" s="1">
        <v>249612</v>
      </c>
      <c r="K1410" s="1">
        <v>249612</v>
      </c>
    </row>
    <row r="1411" spans="2:11">
      <c r="B1411" t="s">
        <v>684</v>
      </c>
      <c r="C1411">
        <v>2009</v>
      </c>
      <c r="D1411" t="s">
        <v>1</v>
      </c>
      <c r="E1411" t="s">
        <v>2</v>
      </c>
      <c r="F1411" s="1">
        <v>7662894</v>
      </c>
      <c r="K1411" s="1">
        <v>7662894</v>
      </c>
    </row>
    <row r="1412" spans="2:11">
      <c r="B1412" t="s">
        <v>640</v>
      </c>
      <c r="C1412">
        <v>2009</v>
      </c>
      <c r="D1412" t="s">
        <v>1</v>
      </c>
      <c r="E1412" t="s">
        <v>2</v>
      </c>
      <c r="F1412" s="1">
        <v>13675486</v>
      </c>
      <c r="K1412" s="1">
        <v>13675486</v>
      </c>
    </row>
    <row r="1413" spans="2:11">
      <c r="B1413" t="s">
        <v>638</v>
      </c>
      <c r="C1413">
        <v>2009</v>
      </c>
      <c r="D1413" t="s">
        <v>1</v>
      </c>
      <c r="E1413" t="s">
        <v>2</v>
      </c>
      <c r="F1413" s="1">
        <v>15000000</v>
      </c>
      <c r="K1413" s="1">
        <v>15000000</v>
      </c>
    </row>
    <row r="1414" spans="2:11">
      <c r="B1414" t="s">
        <v>685</v>
      </c>
      <c r="C1414">
        <v>2009</v>
      </c>
      <c r="D1414" t="s">
        <v>1</v>
      </c>
      <c r="E1414" t="s">
        <v>2</v>
      </c>
      <c r="F1414" s="1">
        <v>744844</v>
      </c>
      <c r="K1414" s="1">
        <v>744844</v>
      </c>
    </row>
    <row r="1415" spans="2:11">
      <c r="B1415" t="s">
        <v>686</v>
      </c>
      <c r="C1415">
        <v>2009</v>
      </c>
      <c r="D1415" t="s">
        <v>1</v>
      </c>
      <c r="E1415" t="s">
        <v>2</v>
      </c>
      <c r="F1415" s="1">
        <v>4000000</v>
      </c>
      <c r="K1415" s="1">
        <v>4000000</v>
      </c>
    </row>
    <row r="1416" spans="2:11">
      <c r="B1416" t="s">
        <v>503</v>
      </c>
      <c r="C1416">
        <v>2009</v>
      </c>
      <c r="D1416" t="s">
        <v>1</v>
      </c>
      <c r="E1416" t="s">
        <v>2</v>
      </c>
      <c r="F1416" s="1">
        <v>4560000</v>
      </c>
      <c r="K1416" s="1">
        <v>4560000</v>
      </c>
    </row>
    <row r="1417" spans="2:11">
      <c r="B1417" t="s">
        <v>274</v>
      </c>
      <c r="C1417">
        <v>2009</v>
      </c>
      <c r="D1417" t="s">
        <v>1</v>
      </c>
      <c r="E1417" t="s">
        <v>2</v>
      </c>
      <c r="F1417" s="1">
        <v>628761</v>
      </c>
      <c r="K1417" s="1">
        <v>628761</v>
      </c>
    </row>
    <row r="1418" spans="2:11">
      <c r="B1418" t="s">
        <v>687</v>
      </c>
      <c r="C1418">
        <v>2009</v>
      </c>
      <c r="D1418" t="s">
        <v>1</v>
      </c>
      <c r="E1418" t="s">
        <v>2</v>
      </c>
      <c r="F1418" s="1">
        <v>5411496</v>
      </c>
      <c r="K1418" s="1">
        <v>5411496</v>
      </c>
    </row>
    <row r="1419" spans="2:11">
      <c r="B1419" t="s">
        <v>688</v>
      </c>
      <c r="C1419">
        <v>2009</v>
      </c>
      <c r="D1419" t="s">
        <v>1</v>
      </c>
      <c r="E1419" t="s">
        <v>2</v>
      </c>
      <c r="F1419" s="1">
        <v>6336481</v>
      </c>
      <c r="K1419" s="1">
        <v>6336481</v>
      </c>
    </row>
    <row r="1420" spans="2:11">
      <c r="B1420" t="s">
        <v>689</v>
      </c>
      <c r="C1420">
        <v>2009</v>
      </c>
      <c r="D1420" t="s">
        <v>1</v>
      </c>
      <c r="E1420" t="s">
        <v>2</v>
      </c>
      <c r="F1420" s="1">
        <v>1882380</v>
      </c>
      <c r="K1420" s="1">
        <v>1882380</v>
      </c>
    </row>
    <row r="1421" spans="2:11">
      <c r="B1421" t="s">
        <v>508</v>
      </c>
      <c r="C1421">
        <v>2009</v>
      </c>
      <c r="D1421" t="s">
        <v>1</v>
      </c>
      <c r="E1421" t="s">
        <v>2</v>
      </c>
      <c r="F1421" s="1">
        <v>1900000</v>
      </c>
      <c r="K1421" s="1">
        <v>1900000</v>
      </c>
    </row>
    <row r="1422" spans="2:11">
      <c r="B1422" t="s">
        <v>306</v>
      </c>
      <c r="C1422">
        <v>2009</v>
      </c>
      <c r="D1422" t="s">
        <v>1</v>
      </c>
      <c r="E1422" t="s">
        <v>2</v>
      </c>
      <c r="F1422" s="1">
        <v>10000139</v>
      </c>
      <c r="K1422" s="1">
        <v>10000139</v>
      </c>
    </row>
    <row r="1423" spans="2:11">
      <c r="B1423" t="s">
        <v>513</v>
      </c>
      <c r="C1423">
        <v>2009</v>
      </c>
      <c r="D1423" t="s">
        <v>1</v>
      </c>
      <c r="E1423" t="s">
        <v>2</v>
      </c>
      <c r="F1423" s="1">
        <v>2934056</v>
      </c>
      <c r="K1423" s="1">
        <v>2934056</v>
      </c>
    </row>
    <row r="1424" spans="2:11">
      <c r="B1424" t="s">
        <v>574</v>
      </c>
      <c r="C1424">
        <v>2009</v>
      </c>
      <c r="D1424" t="s">
        <v>1</v>
      </c>
      <c r="E1424" t="s">
        <v>2</v>
      </c>
      <c r="F1424" s="1">
        <v>8999972</v>
      </c>
      <c r="K1424" s="1">
        <v>8999972</v>
      </c>
    </row>
    <row r="1425" spans="2:11">
      <c r="B1425" t="s">
        <v>543</v>
      </c>
      <c r="C1425">
        <v>2009</v>
      </c>
      <c r="D1425" t="s">
        <v>1</v>
      </c>
      <c r="E1425" t="s">
        <v>2</v>
      </c>
      <c r="F1425" s="1">
        <v>2296036</v>
      </c>
      <c r="K1425" s="1">
        <v>2296036</v>
      </c>
    </row>
    <row r="1426" spans="2:11">
      <c r="B1426" t="s">
        <v>690</v>
      </c>
      <c r="C1426">
        <v>2009</v>
      </c>
      <c r="D1426" t="s">
        <v>1</v>
      </c>
      <c r="E1426" t="s">
        <v>2</v>
      </c>
      <c r="F1426" s="1">
        <v>3265453</v>
      </c>
      <c r="K1426" s="1">
        <v>3265453</v>
      </c>
    </row>
    <row r="1427" spans="2:11">
      <c r="B1427" t="s">
        <v>691</v>
      </c>
      <c r="C1427">
        <v>2009</v>
      </c>
      <c r="D1427" t="s">
        <v>1</v>
      </c>
      <c r="E1427" t="s">
        <v>2</v>
      </c>
      <c r="F1427" s="1">
        <v>1650</v>
      </c>
      <c r="K1427" s="1">
        <v>1650</v>
      </c>
    </row>
    <row r="1428" spans="2:11">
      <c r="B1428" t="s">
        <v>7</v>
      </c>
      <c r="C1428">
        <v>2009</v>
      </c>
      <c r="D1428" t="s">
        <v>1</v>
      </c>
      <c r="E1428" t="s">
        <v>2</v>
      </c>
      <c r="F1428" s="1">
        <v>378013</v>
      </c>
      <c r="K1428" s="1">
        <v>378013</v>
      </c>
    </row>
    <row r="1429" spans="2:11">
      <c r="B1429" t="s">
        <v>692</v>
      </c>
      <c r="C1429">
        <v>2009</v>
      </c>
      <c r="D1429" t="s">
        <v>1</v>
      </c>
      <c r="E1429" t="s">
        <v>2</v>
      </c>
      <c r="F1429" s="1">
        <v>59100</v>
      </c>
      <c r="K1429" s="1">
        <v>59100</v>
      </c>
    </row>
    <row r="1430" spans="2:11">
      <c r="B1430" t="s">
        <v>286</v>
      </c>
      <c r="C1430">
        <v>2009</v>
      </c>
      <c r="D1430" t="s">
        <v>1</v>
      </c>
      <c r="E1430" t="s">
        <v>2</v>
      </c>
      <c r="F1430" s="1">
        <v>600000</v>
      </c>
      <c r="K1430" s="1">
        <v>600000</v>
      </c>
    </row>
    <row r="1431" spans="2:11">
      <c r="B1431" t="s">
        <v>693</v>
      </c>
      <c r="C1431">
        <v>2009</v>
      </c>
      <c r="D1431" t="s">
        <v>1</v>
      </c>
      <c r="E1431" t="s">
        <v>2</v>
      </c>
      <c r="F1431" s="1">
        <v>26724</v>
      </c>
      <c r="K1431" s="1">
        <v>26724</v>
      </c>
    </row>
    <row r="1432" spans="2:11">
      <c r="B1432" t="s">
        <v>694</v>
      </c>
      <c r="C1432">
        <v>2009</v>
      </c>
      <c r="D1432" t="s">
        <v>1</v>
      </c>
      <c r="E1432" t="s">
        <v>2</v>
      </c>
      <c r="F1432" s="1">
        <v>200000</v>
      </c>
      <c r="K1432" s="1">
        <v>200000</v>
      </c>
    </row>
    <row r="1433" spans="2:11">
      <c r="B1433" t="s">
        <v>695</v>
      </c>
      <c r="C1433">
        <v>2009</v>
      </c>
      <c r="D1433" t="s">
        <v>1</v>
      </c>
      <c r="E1433" t="s">
        <v>2</v>
      </c>
      <c r="F1433" s="1">
        <v>248250</v>
      </c>
      <c r="K1433" s="1">
        <v>248250</v>
      </c>
    </row>
    <row r="1434" spans="2:11">
      <c r="B1434" t="s">
        <v>696</v>
      </c>
      <c r="C1434">
        <v>2009</v>
      </c>
      <c r="D1434" t="s">
        <v>1</v>
      </c>
      <c r="E1434" t="s">
        <v>2</v>
      </c>
      <c r="F1434" s="1">
        <v>600000</v>
      </c>
      <c r="K1434" s="1">
        <v>600000</v>
      </c>
    </row>
    <row r="1435" spans="2:11">
      <c r="B1435" t="s">
        <v>697</v>
      </c>
      <c r="C1435">
        <v>2009</v>
      </c>
      <c r="D1435" t="s">
        <v>1</v>
      </c>
      <c r="E1435" t="s">
        <v>2</v>
      </c>
      <c r="F1435" s="1">
        <v>149950</v>
      </c>
      <c r="K1435" s="1">
        <v>149950</v>
      </c>
    </row>
    <row r="1436" spans="2:11">
      <c r="B1436" t="s">
        <v>531</v>
      </c>
      <c r="C1436">
        <v>2009</v>
      </c>
      <c r="D1436" t="s">
        <v>1</v>
      </c>
      <c r="E1436" t="s">
        <v>2</v>
      </c>
      <c r="F1436" s="1">
        <v>1619000</v>
      </c>
      <c r="K1436" s="1">
        <v>1619000</v>
      </c>
    </row>
    <row r="1437" spans="2:11">
      <c r="B1437" t="s">
        <v>698</v>
      </c>
      <c r="C1437">
        <v>2009</v>
      </c>
      <c r="D1437" t="s">
        <v>1</v>
      </c>
      <c r="E1437" t="s">
        <v>2</v>
      </c>
      <c r="F1437" s="1">
        <v>1596000</v>
      </c>
      <c r="K1437" s="1">
        <v>1596000</v>
      </c>
    </row>
    <row r="1438" spans="2:11">
      <c r="B1438" t="s">
        <v>483</v>
      </c>
      <c r="C1438">
        <v>2009</v>
      </c>
      <c r="D1438" t="s">
        <v>1</v>
      </c>
      <c r="E1438" t="s">
        <v>2</v>
      </c>
      <c r="F1438" s="1">
        <v>150000</v>
      </c>
      <c r="K1438" s="1">
        <v>150000</v>
      </c>
    </row>
    <row r="1439" spans="2:11">
      <c r="B1439" t="s">
        <v>631</v>
      </c>
      <c r="C1439">
        <v>2009</v>
      </c>
      <c r="D1439" t="s">
        <v>1</v>
      </c>
      <c r="E1439" t="s">
        <v>2</v>
      </c>
      <c r="F1439" s="1">
        <v>1694000</v>
      </c>
      <c r="K1439" s="1">
        <v>1694000</v>
      </c>
    </row>
    <row r="1440" spans="2:11">
      <c r="B1440" t="s">
        <v>699</v>
      </c>
      <c r="C1440">
        <v>2009</v>
      </c>
      <c r="D1440" t="s">
        <v>1</v>
      </c>
      <c r="E1440" t="s">
        <v>2</v>
      </c>
      <c r="F1440" s="1">
        <v>75000</v>
      </c>
      <c r="K1440" s="1">
        <v>75000</v>
      </c>
    </row>
    <row r="1441" spans="2:12">
      <c r="B1441" t="s">
        <v>700</v>
      </c>
      <c r="C1441">
        <v>2009</v>
      </c>
      <c r="D1441" t="s">
        <v>1</v>
      </c>
      <c r="E1441" t="s">
        <v>2</v>
      </c>
      <c r="F1441" s="1">
        <v>600000</v>
      </c>
      <c r="K1441" s="1">
        <v>600000</v>
      </c>
    </row>
    <row r="1442" spans="2:12">
      <c r="B1442" t="s">
        <v>623</v>
      </c>
      <c r="C1442">
        <v>2009</v>
      </c>
      <c r="D1442" t="s">
        <v>1</v>
      </c>
      <c r="E1442" t="s">
        <v>2</v>
      </c>
      <c r="F1442" s="1">
        <v>1000000</v>
      </c>
      <c r="K1442" s="1">
        <v>1000000</v>
      </c>
    </row>
    <row r="1443" spans="2:12">
      <c r="B1443" t="s">
        <v>660</v>
      </c>
      <c r="C1443">
        <v>2009</v>
      </c>
      <c r="D1443" t="s">
        <v>1</v>
      </c>
      <c r="E1443" t="s">
        <v>2</v>
      </c>
      <c r="F1443" s="1">
        <v>1694000</v>
      </c>
      <c r="K1443" s="1">
        <v>1694000</v>
      </c>
    </row>
    <row r="1444" spans="2:12">
      <c r="B1444" t="s">
        <v>701</v>
      </c>
      <c r="C1444">
        <v>2009</v>
      </c>
      <c r="D1444" t="s">
        <v>1</v>
      </c>
      <c r="E1444" t="s">
        <v>2</v>
      </c>
      <c r="F1444" s="1">
        <v>1778000</v>
      </c>
      <c r="K1444" s="1">
        <v>1778000</v>
      </c>
    </row>
    <row r="1445" spans="2:12">
      <c r="B1445" t="s">
        <v>483</v>
      </c>
      <c r="C1445">
        <v>2009</v>
      </c>
      <c r="D1445" t="s">
        <v>1</v>
      </c>
      <c r="E1445" t="s">
        <v>2</v>
      </c>
      <c r="F1445" s="1">
        <v>150000</v>
      </c>
      <c r="K1445" s="1">
        <v>150000</v>
      </c>
    </row>
    <row r="1446" spans="2:12">
      <c r="B1446" t="s">
        <v>590</v>
      </c>
      <c r="C1446">
        <v>2009</v>
      </c>
      <c r="D1446" t="s">
        <v>1</v>
      </c>
      <c r="E1446" t="s">
        <v>2</v>
      </c>
      <c r="F1446" s="1">
        <v>597228</v>
      </c>
      <c r="K1446" s="1">
        <v>597228</v>
      </c>
      <c r="L1446">
        <v>2003</v>
      </c>
    </row>
    <row r="1447" spans="2:12">
      <c r="B1447" t="s">
        <v>657</v>
      </c>
      <c r="C1447">
        <v>2009</v>
      </c>
      <c r="D1447" t="s">
        <v>1</v>
      </c>
      <c r="E1447" t="s">
        <v>2</v>
      </c>
      <c r="F1447" s="1">
        <v>1603000</v>
      </c>
      <c r="K1447" s="1">
        <v>1603000</v>
      </c>
    </row>
    <row r="1448" spans="2:12">
      <c r="B1448" t="s">
        <v>702</v>
      </c>
      <c r="C1448">
        <v>2009</v>
      </c>
      <c r="D1448" t="s">
        <v>1</v>
      </c>
      <c r="E1448" t="s">
        <v>2</v>
      </c>
      <c r="F1448" s="1">
        <v>2652000</v>
      </c>
      <c r="K1448" s="1">
        <v>2652000</v>
      </c>
    </row>
    <row r="1449" spans="2:12">
      <c r="B1449" t="s">
        <v>286</v>
      </c>
      <c r="C1449">
        <v>2009</v>
      </c>
      <c r="D1449" t="s">
        <v>1</v>
      </c>
      <c r="E1449" t="s">
        <v>2</v>
      </c>
      <c r="F1449" s="1">
        <v>213000</v>
      </c>
      <c r="K1449" s="1">
        <v>213000</v>
      </c>
    </row>
    <row r="1450" spans="2:12">
      <c r="B1450" t="s">
        <v>490</v>
      </c>
      <c r="C1450">
        <v>2009</v>
      </c>
      <c r="D1450" t="s">
        <v>1</v>
      </c>
      <c r="E1450" t="s">
        <v>2</v>
      </c>
      <c r="F1450" s="1">
        <v>4500000</v>
      </c>
      <c r="K1450" s="1">
        <v>4500000</v>
      </c>
    </row>
    <row r="1451" spans="2:12">
      <c r="B1451" t="s">
        <v>180</v>
      </c>
      <c r="C1451">
        <v>2009</v>
      </c>
      <c r="D1451" t="s">
        <v>1</v>
      </c>
      <c r="E1451" t="s">
        <v>2</v>
      </c>
      <c r="F1451" s="1">
        <v>1590031</v>
      </c>
      <c r="K1451" s="1">
        <v>1590031</v>
      </c>
    </row>
    <row r="1452" spans="2:12">
      <c r="B1452" t="s">
        <v>379</v>
      </c>
      <c r="C1452">
        <v>2009</v>
      </c>
      <c r="D1452" t="s">
        <v>1</v>
      </c>
      <c r="E1452" t="s">
        <v>2</v>
      </c>
      <c r="F1452" s="1">
        <v>199984</v>
      </c>
      <c r="K1452" s="1">
        <v>199984</v>
      </c>
    </row>
    <row r="1453" spans="2:12">
      <c r="B1453" t="s">
        <v>546</v>
      </c>
      <c r="C1453">
        <v>2009</v>
      </c>
      <c r="D1453" t="s">
        <v>1</v>
      </c>
      <c r="E1453" t="s">
        <v>2</v>
      </c>
      <c r="F1453" s="1">
        <v>4992043</v>
      </c>
      <c r="K1453" s="1">
        <v>4992043</v>
      </c>
    </row>
    <row r="1454" spans="2:12">
      <c r="B1454" t="s">
        <v>703</v>
      </c>
      <c r="C1454">
        <v>2009</v>
      </c>
      <c r="D1454" t="s">
        <v>1</v>
      </c>
      <c r="E1454" t="s">
        <v>2</v>
      </c>
      <c r="F1454" s="1">
        <v>2968952</v>
      </c>
      <c r="K1454" s="1">
        <v>2968952</v>
      </c>
    </row>
    <row r="1455" spans="2:12">
      <c r="B1455" t="s">
        <v>704</v>
      </c>
      <c r="C1455">
        <v>2009</v>
      </c>
      <c r="D1455" t="s">
        <v>1</v>
      </c>
      <c r="E1455" t="s">
        <v>2</v>
      </c>
      <c r="F1455" s="1">
        <v>5000</v>
      </c>
      <c r="K1455" s="1">
        <v>5000</v>
      </c>
    </row>
    <row r="1456" spans="2:12">
      <c r="B1456" t="s">
        <v>195</v>
      </c>
      <c r="C1456">
        <v>2009</v>
      </c>
      <c r="D1456" t="s">
        <v>1</v>
      </c>
      <c r="E1456" t="s">
        <v>2</v>
      </c>
      <c r="F1456" s="1">
        <v>1439000</v>
      </c>
      <c r="K1456" s="1">
        <v>1439000</v>
      </c>
    </row>
    <row r="1457" spans="2:11">
      <c r="B1457" t="s">
        <v>705</v>
      </c>
      <c r="C1457">
        <v>2009</v>
      </c>
      <c r="D1457" t="s">
        <v>1</v>
      </c>
      <c r="E1457" t="s">
        <v>2</v>
      </c>
      <c r="F1457" s="1">
        <v>9984927</v>
      </c>
      <c r="K1457" s="1">
        <v>9984927</v>
      </c>
    </row>
    <row r="1458" spans="2:11">
      <c r="B1458" t="s">
        <v>706</v>
      </c>
      <c r="C1458">
        <v>2009</v>
      </c>
      <c r="D1458" t="s">
        <v>1</v>
      </c>
      <c r="E1458" t="s">
        <v>2</v>
      </c>
      <c r="F1458" s="1">
        <v>66400</v>
      </c>
      <c r="K1458" s="1">
        <v>66400</v>
      </c>
    </row>
    <row r="1459" spans="2:11">
      <c r="B1459" t="s">
        <v>707</v>
      </c>
      <c r="C1459">
        <v>2009</v>
      </c>
      <c r="D1459" t="s">
        <v>1</v>
      </c>
      <c r="E1459" t="s">
        <v>2</v>
      </c>
      <c r="F1459" s="1">
        <v>4000000</v>
      </c>
      <c r="K1459" s="1">
        <v>4000000</v>
      </c>
    </row>
    <row r="1460" spans="2:11">
      <c r="B1460" t="s">
        <v>660</v>
      </c>
      <c r="C1460">
        <v>2009</v>
      </c>
      <c r="D1460" t="s">
        <v>1</v>
      </c>
      <c r="E1460" t="s">
        <v>2</v>
      </c>
      <c r="F1460" s="1">
        <v>4000000</v>
      </c>
      <c r="K1460" s="1">
        <v>4000000</v>
      </c>
    </row>
    <row r="1461" spans="2:11">
      <c r="B1461" t="s">
        <v>708</v>
      </c>
      <c r="C1461">
        <v>2009</v>
      </c>
      <c r="D1461" t="s">
        <v>1</v>
      </c>
      <c r="E1461" t="s">
        <v>2</v>
      </c>
      <c r="F1461" s="1">
        <v>263400</v>
      </c>
      <c r="K1461" s="1">
        <v>263400</v>
      </c>
    </row>
    <row r="1462" spans="2:11">
      <c r="B1462" t="s">
        <v>622</v>
      </c>
      <c r="C1462">
        <v>2009</v>
      </c>
      <c r="D1462" t="s">
        <v>1</v>
      </c>
      <c r="E1462" t="s">
        <v>2</v>
      </c>
      <c r="F1462" s="1">
        <v>945261</v>
      </c>
      <c r="K1462" s="1">
        <v>945261</v>
      </c>
    </row>
    <row r="1463" spans="2:11">
      <c r="B1463" t="s">
        <v>709</v>
      </c>
      <c r="C1463">
        <v>2009</v>
      </c>
      <c r="D1463" t="s">
        <v>1</v>
      </c>
      <c r="E1463" t="s">
        <v>2</v>
      </c>
      <c r="F1463" s="1">
        <v>345592</v>
      </c>
      <c r="K1463" s="1">
        <v>345592</v>
      </c>
    </row>
    <row r="1464" spans="2:11">
      <c r="B1464" t="s">
        <v>622</v>
      </c>
      <c r="C1464">
        <v>2009</v>
      </c>
      <c r="D1464" t="s">
        <v>1</v>
      </c>
      <c r="E1464" t="s">
        <v>2</v>
      </c>
      <c r="F1464" s="1">
        <v>800000</v>
      </c>
      <c r="K1464" s="1">
        <v>800000</v>
      </c>
    </row>
    <row r="1465" spans="2:11">
      <c r="B1465" t="s">
        <v>710</v>
      </c>
      <c r="C1465">
        <v>2009</v>
      </c>
      <c r="D1465" t="s">
        <v>1</v>
      </c>
      <c r="E1465" t="s">
        <v>2</v>
      </c>
      <c r="F1465" s="1">
        <v>1729844</v>
      </c>
      <c r="K1465" s="1">
        <v>1729844</v>
      </c>
    </row>
    <row r="1466" spans="2:11">
      <c r="B1466" t="s">
        <v>711</v>
      </c>
      <c r="C1466">
        <v>2009</v>
      </c>
      <c r="D1466" t="s">
        <v>1</v>
      </c>
      <c r="E1466" t="s">
        <v>2</v>
      </c>
      <c r="F1466" s="1">
        <v>53500</v>
      </c>
      <c r="K1466" s="1">
        <v>53500</v>
      </c>
    </row>
    <row r="1467" spans="2:11">
      <c r="B1467" t="s">
        <v>712</v>
      </c>
      <c r="C1467">
        <v>2009</v>
      </c>
      <c r="D1467" t="s">
        <v>1</v>
      </c>
      <c r="E1467" t="s">
        <v>2</v>
      </c>
      <c r="F1467" s="1">
        <v>436800</v>
      </c>
      <c r="K1467" s="1">
        <v>436800</v>
      </c>
    </row>
    <row r="1468" spans="2:11">
      <c r="B1468" t="s">
        <v>713</v>
      </c>
      <c r="C1468">
        <v>2009</v>
      </c>
      <c r="D1468" t="s">
        <v>1</v>
      </c>
      <c r="E1468" t="s">
        <v>2</v>
      </c>
      <c r="F1468" s="1">
        <v>310500</v>
      </c>
      <c r="K1468" s="1">
        <v>310500</v>
      </c>
    </row>
    <row r="1469" spans="2:11">
      <c r="B1469" t="s">
        <v>306</v>
      </c>
      <c r="C1469">
        <v>2009</v>
      </c>
      <c r="D1469" t="s">
        <v>1</v>
      </c>
      <c r="E1469" t="s">
        <v>2</v>
      </c>
      <c r="F1469" s="1">
        <v>3920038</v>
      </c>
      <c r="K1469" s="1">
        <v>3920038</v>
      </c>
    </row>
    <row r="1470" spans="2:11">
      <c r="B1470" t="s">
        <v>714</v>
      </c>
      <c r="C1470">
        <v>2009</v>
      </c>
      <c r="D1470" t="s">
        <v>1</v>
      </c>
      <c r="E1470" t="s">
        <v>2</v>
      </c>
      <c r="F1470" s="1">
        <v>3360000</v>
      </c>
      <c r="K1470" s="1">
        <v>3360000</v>
      </c>
    </row>
    <row r="1471" spans="2:11">
      <c r="B1471" t="s">
        <v>655</v>
      </c>
      <c r="C1471">
        <v>2009</v>
      </c>
      <c r="D1471" t="s">
        <v>1</v>
      </c>
      <c r="E1471" t="s">
        <v>2</v>
      </c>
      <c r="F1471" s="1">
        <v>3325000</v>
      </c>
      <c r="K1471" s="1">
        <v>3325000</v>
      </c>
    </row>
    <row r="1472" spans="2:11">
      <c r="B1472" t="s">
        <v>650</v>
      </c>
      <c r="C1472">
        <v>2009</v>
      </c>
      <c r="D1472" t="s">
        <v>1</v>
      </c>
      <c r="E1472" t="s">
        <v>2</v>
      </c>
      <c r="F1472" s="1">
        <v>3547119</v>
      </c>
      <c r="K1472" s="1">
        <v>3547119</v>
      </c>
    </row>
    <row r="1473" spans="2:12">
      <c r="B1473" t="s">
        <v>274</v>
      </c>
      <c r="C1473">
        <v>2009</v>
      </c>
      <c r="D1473" t="s">
        <v>1</v>
      </c>
      <c r="E1473" t="s">
        <v>2</v>
      </c>
      <c r="F1473" s="1">
        <v>5189705</v>
      </c>
      <c r="K1473" s="1">
        <v>5189705</v>
      </c>
    </row>
    <row r="1474" spans="2:12">
      <c r="B1474" t="s">
        <v>361</v>
      </c>
      <c r="C1474">
        <v>2009</v>
      </c>
      <c r="D1474" t="s">
        <v>1</v>
      </c>
      <c r="E1474" t="s">
        <v>2</v>
      </c>
      <c r="F1474" s="1">
        <v>2882369</v>
      </c>
      <c r="K1474" s="1">
        <v>2882369</v>
      </c>
    </row>
    <row r="1475" spans="2:12">
      <c r="B1475" t="s">
        <v>715</v>
      </c>
      <c r="C1475">
        <v>2009</v>
      </c>
      <c r="D1475" t="s">
        <v>1</v>
      </c>
      <c r="E1475" t="s">
        <v>2</v>
      </c>
      <c r="F1475" s="1">
        <v>3520290</v>
      </c>
      <c r="K1475" s="1">
        <v>3520290</v>
      </c>
    </row>
    <row r="1476" spans="2:12">
      <c r="B1476" t="s">
        <v>180</v>
      </c>
      <c r="C1476">
        <v>2009</v>
      </c>
      <c r="D1476" t="s">
        <v>1</v>
      </c>
      <c r="E1476" t="s">
        <v>2</v>
      </c>
      <c r="F1476" s="1">
        <v>2699363</v>
      </c>
      <c r="K1476" s="1">
        <v>2699363</v>
      </c>
    </row>
    <row r="1477" spans="2:12">
      <c r="B1477" t="s">
        <v>716</v>
      </c>
      <c r="C1477">
        <v>2009</v>
      </c>
      <c r="D1477" t="s">
        <v>1</v>
      </c>
      <c r="E1477" t="s">
        <v>2</v>
      </c>
      <c r="F1477" s="1">
        <v>400000</v>
      </c>
      <c r="K1477" s="1">
        <v>400000</v>
      </c>
    </row>
    <row r="1478" spans="2:12">
      <c r="B1478" t="s">
        <v>313</v>
      </c>
      <c r="C1478">
        <v>2009</v>
      </c>
      <c r="D1478" t="s">
        <v>1</v>
      </c>
      <c r="E1478" t="s">
        <v>2</v>
      </c>
      <c r="F1478" s="1">
        <v>12000000</v>
      </c>
      <c r="K1478" s="1">
        <v>12000000</v>
      </c>
    </row>
    <row r="1479" spans="2:12">
      <c r="B1479" t="s">
        <v>717</v>
      </c>
      <c r="C1479">
        <v>2009</v>
      </c>
      <c r="D1479" t="s">
        <v>1</v>
      </c>
      <c r="E1479" t="s">
        <v>2</v>
      </c>
      <c r="F1479" s="1">
        <v>3950523</v>
      </c>
      <c r="K1479" s="1">
        <v>3950523</v>
      </c>
    </row>
    <row r="1480" spans="2:12">
      <c r="B1480" t="s">
        <v>718</v>
      </c>
      <c r="C1480">
        <v>2009</v>
      </c>
      <c r="D1480" t="s">
        <v>1</v>
      </c>
      <c r="E1480" t="s">
        <v>2</v>
      </c>
      <c r="F1480" s="1">
        <v>3640000</v>
      </c>
      <c r="K1480" s="1">
        <v>3640000</v>
      </c>
    </row>
    <row r="1481" spans="2:12">
      <c r="B1481" t="s">
        <v>180</v>
      </c>
      <c r="C1481">
        <v>2009</v>
      </c>
      <c r="D1481" t="s">
        <v>1</v>
      </c>
      <c r="E1481" t="s">
        <v>2</v>
      </c>
      <c r="F1481" s="1">
        <v>20000000</v>
      </c>
      <c r="K1481" s="1">
        <v>20000000</v>
      </c>
    </row>
    <row r="1482" spans="2:12">
      <c r="B1482" t="s">
        <v>483</v>
      </c>
      <c r="C1482">
        <v>2009</v>
      </c>
      <c r="D1482" t="s">
        <v>1</v>
      </c>
      <c r="E1482" t="s">
        <v>2</v>
      </c>
      <c r="F1482" s="1">
        <v>150000</v>
      </c>
      <c r="K1482" s="1">
        <v>150000</v>
      </c>
      <c r="L1482">
        <v>2002</v>
      </c>
    </row>
    <row r="1483" spans="2:12">
      <c r="B1483" t="s">
        <v>634</v>
      </c>
      <c r="C1483">
        <v>2009</v>
      </c>
      <c r="D1483" t="s">
        <v>1</v>
      </c>
      <c r="E1483" t="s">
        <v>2</v>
      </c>
      <c r="F1483" s="1">
        <v>70000</v>
      </c>
      <c r="K1483" s="1">
        <v>70000</v>
      </c>
    </row>
    <row r="1484" spans="2:12">
      <c r="B1484" t="s">
        <v>719</v>
      </c>
      <c r="C1484">
        <v>2009</v>
      </c>
      <c r="D1484" t="s">
        <v>1</v>
      </c>
      <c r="E1484" t="s">
        <v>2</v>
      </c>
      <c r="F1484" s="1">
        <v>3525000</v>
      </c>
      <c r="K1484" s="1">
        <v>3525000</v>
      </c>
    </row>
    <row r="1485" spans="2:12">
      <c r="B1485" t="s">
        <v>123</v>
      </c>
      <c r="C1485">
        <v>2009</v>
      </c>
      <c r="D1485" t="s">
        <v>1</v>
      </c>
      <c r="E1485" t="s">
        <v>2</v>
      </c>
      <c r="F1485" s="1">
        <v>1557098</v>
      </c>
      <c r="K1485" s="1">
        <v>1557098</v>
      </c>
    </row>
    <row r="1486" spans="2:12">
      <c r="B1486" t="s">
        <v>720</v>
      </c>
      <c r="C1486">
        <v>2009</v>
      </c>
      <c r="D1486" t="s">
        <v>1</v>
      </c>
      <c r="E1486" t="s">
        <v>2</v>
      </c>
      <c r="F1486" s="1">
        <v>125000</v>
      </c>
      <c r="K1486" s="1">
        <v>125000</v>
      </c>
    </row>
    <row r="1487" spans="2:12">
      <c r="B1487" t="s">
        <v>721</v>
      </c>
      <c r="C1487">
        <v>2009</v>
      </c>
      <c r="D1487" t="s">
        <v>1</v>
      </c>
      <c r="E1487" t="s">
        <v>2</v>
      </c>
      <c r="F1487" s="1">
        <v>14000000</v>
      </c>
      <c r="K1487" s="1">
        <v>14000000</v>
      </c>
    </row>
    <row r="1488" spans="2:12">
      <c r="B1488" t="s">
        <v>722</v>
      </c>
      <c r="C1488">
        <v>2009</v>
      </c>
      <c r="D1488" t="s">
        <v>1</v>
      </c>
      <c r="E1488" t="s">
        <v>2</v>
      </c>
      <c r="F1488" s="1">
        <v>1111250</v>
      </c>
      <c r="K1488" s="1">
        <v>1111250</v>
      </c>
    </row>
    <row r="1489" spans="2:11">
      <c r="B1489" t="s">
        <v>723</v>
      </c>
      <c r="C1489">
        <v>2009</v>
      </c>
      <c r="D1489" t="s">
        <v>1</v>
      </c>
      <c r="E1489" t="s">
        <v>2</v>
      </c>
      <c r="F1489" s="1">
        <v>300000</v>
      </c>
      <c r="K1489" s="1">
        <v>300000</v>
      </c>
    </row>
    <row r="1490" spans="2:11">
      <c r="B1490" t="s">
        <v>724</v>
      </c>
      <c r="C1490">
        <v>2009</v>
      </c>
      <c r="D1490" t="s">
        <v>1</v>
      </c>
      <c r="E1490" t="s">
        <v>2</v>
      </c>
      <c r="F1490" s="1">
        <v>450000</v>
      </c>
      <c r="K1490" s="1">
        <v>450000</v>
      </c>
    </row>
    <row r="1491" spans="2:11">
      <c r="B1491" t="s">
        <v>725</v>
      </c>
      <c r="C1491">
        <v>2009</v>
      </c>
      <c r="D1491" t="s">
        <v>1</v>
      </c>
      <c r="E1491" t="s">
        <v>2</v>
      </c>
      <c r="F1491" s="1">
        <v>9364000</v>
      </c>
      <c r="K1491" s="1">
        <v>9364000</v>
      </c>
    </row>
    <row r="1492" spans="2:11">
      <c r="B1492" t="s">
        <v>726</v>
      </c>
      <c r="C1492">
        <v>2009</v>
      </c>
      <c r="D1492" t="s">
        <v>1</v>
      </c>
      <c r="E1492" t="s">
        <v>2</v>
      </c>
      <c r="F1492" s="1">
        <v>91200</v>
      </c>
      <c r="K1492" s="1">
        <v>91200</v>
      </c>
    </row>
    <row r="1493" spans="2:11">
      <c r="B1493" t="s">
        <v>727</v>
      </c>
      <c r="C1493">
        <v>2009</v>
      </c>
      <c r="D1493" t="s">
        <v>1</v>
      </c>
      <c r="E1493" t="s">
        <v>2</v>
      </c>
      <c r="F1493" s="1">
        <v>81000</v>
      </c>
      <c r="K1493" s="1">
        <v>81000</v>
      </c>
    </row>
    <row r="1494" spans="2:11">
      <c r="B1494" t="s">
        <v>728</v>
      </c>
      <c r="C1494">
        <v>2009</v>
      </c>
      <c r="D1494" t="s">
        <v>1</v>
      </c>
      <c r="E1494" t="s">
        <v>2</v>
      </c>
      <c r="F1494" s="1">
        <v>96000</v>
      </c>
      <c r="K1494" s="1">
        <v>96000</v>
      </c>
    </row>
    <row r="1495" spans="2:11">
      <c r="B1495" t="s">
        <v>729</v>
      </c>
      <c r="C1495">
        <v>2009</v>
      </c>
      <c r="D1495" t="s">
        <v>1</v>
      </c>
      <c r="E1495" t="s">
        <v>2</v>
      </c>
      <c r="F1495" s="1">
        <v>136400</v>
      </c>
      <c r="K1495" s="1">
        <v>136400</v>
      </c>
    </row>
    <row r="1496" spans="2:11">
      <c r="B1496" t="s">
        <v>730</v>
      </c>
      <c r="C1496">
        <v>2009</v>
      </c>
      <c r="D1496" t="s">
        <v>1</v>
      </c>
      <c r="E1496" t="s">
        <v>2</v>
      </c>
      <c r="F1496" s="1">
        <v>234450</v>
      </c>
      <c r="K1496" s="1">
        <v>234450</v>
      </c>
    </row>
    <row r="1497" spans="2:11">
      <c r="B1497" t="s">
        <v>731</v>
      </c>
      <c r="C1497">
        <v>2009</v>
      </c>
      <c r="D1497" t="s">
        <v>1</v>
      </c>
      <c r="E1497" t="s">
        <v>2</v>
      </c>
      <c r="F1497" s="1">
        <v>885000</v>
      </c>
      <c r="K1497" s="1">
        <v>885000</v>
      </c>
    </row>
    <row r="1498" spans="2:11">
      <c r="B1498" t="s">
        <v>732</v>
      </c>
      <c r="C1498">
        <v>2009</v>
      </c>
      <c r="D1498" t="s">
        <v>1</v>
      </c>
      <c r="E1498" t="s">
        <v>2</v>
      </c>
      <c r="F1498" s="1">
        <v>2968493</v>
      </c>
      <c r="K1498" s="1">
        <v>2968493</v>
      </c>
    </row>
    <row r="1499" spans="2:11">
      <c r="B1499" t="s">
        <v>591</v>
      </c>
      <c r="C1499">
        <v>2009</v>
      </c>
      <c r="D1499" t="s">
        <v>1</v>
      </c>
      <c r="E1499" t="s">
        <v>2</v>
      </c>
      <c r="F1499" s="1">
        <v>115650</v>
      </c>
      <c r="K1499" s="1">
        <v>115650</v>
      </c>
    </row>
    <row r="1500" spans="2:11">
      <c r="B1500" t="s">
        <v>733</v>
      </c>
      <c r="C1500">
        <v>2009</v>
      </c>
      <c r="D1500" t="s">
        <v>1</v>
      </c>
      <c r="E1500" t="s">
        <v>2</v>
      </c>
      <c r="F1500" s="1">
        <v>505500</v>
      </c>
      <c r="K1500" s="1">
        <v>505500</v>
      </c>
    </row>
    <row r="1501" spans="2:11">
      <c r="B1501" t="s">
        <v>388</v>
      </c>
      <c r="C1501">
        <v>2009</v>
      </c>
      <c r="D1501" t="s">
        <v>1</v>
      </c>
      <c r="E1501" t="s">
        <v>2</v>
      </c>
      <c r="F1501" s="1">
        <v>4998000</v>
      </c>
      <c r="K1501" s="1">
        <v>4998000</v>
      </c>
    </row>
    <row r="1502" spans="2:11">
      <c r="B1502" t="s">
        <v>180</v>
      </c>
      <c r="C1502">
        <v>2009</v>
      </c>
      <c r="D1502" t="s">
        <v>1</v>
      </c>
      <c r="E1502" t="s">
        <v>2</v>
      </c>
      <c r="F1502" s="1">
        <v>5151834</v>
      </c>
      <c r="K1502" s="1">
        <v>5151834</v>
      </c>
    </row>
    <row r="1503" spans="2:11">
      <c r="B1503" t="s">
        <v>50</v>
      </c>
      <c r="C1503">
        <v>2009</v>
      </c>
      <c r="D1503" t="s">
        <v>1</v>
      </c>
      <c r="E1503" t="s">
        <v>2</v>
      </c>
      <c r="F1503" s="1">
        <v>300000</v>
      </c>
      <c r="K1503" s="1">
        <v>300000</v>
      </c>
    </row>
    <row r="1504" spans="2:11">
      <c r="B1504" t="s">
        <v>255</v>
      </c>
      <c r="C1504">
        <v>2009</v>
      </c>
      <c r="D1504" t="s">
        <v>1</v>
      </c>
      <c r="E1504" t="s">
        <v>2</v>
      </c>
      <c r="F1504" s="1">
        <v>322500</v>
      </c>
      <c r="K1504" s="1">
        <v>322500</v>
      </c>
    </row>
    <row r="1505" spans="2:11">
      <c r="B1505" t="s">
        <v>581</v>
      </c>
      <c r="C1505">
        <v>2009</v>
      </c>
      <c r="D1505" t="s">
        <v>1</v>
      </c>
      <c r="E1505" t="s">
        <v>2</v>
      </c>
      <c r="F1505" s="1">
        <v>12660353</v>
      </c>
      <c r="K1505" s="1">
        <v>12660353</v>
      </c>
    </row>
    <row r="1506" spans="2:11">
      <c r="B1506" t="s">
        <v>734</v>
      </c>
      <c r="C1506">
        <v>2009</v>
      </c>
      <c r="D1506" t="s">
        <v>1</v>
      </c>
      <c r="E1506" t="s">
        <v>2</v>
      </c>
      <c r="F1506" s="1">
        <v>517500</v>
      </c>
      <c r="K1506" s="1">
        <v>517500</v>
      </c>
    </row>
    <row r="1507" spans="2:11">
      <c r="B1507" t="s">
        <v>735</v>
      </c>
      <c r="C1507">
        <v>2009</v>
      </c>
      <c r="D1507" t="s">
        <v>1</v>
      </c>
      <c r="E1507" t="s">
        <v>2</v>
      </c>
      <c r="F1507" s="1">
        <v>210000</v>
      </c>
      <c r="K1507" s="1">
        <v>210000</v>
      </c>
    </row>
    <row r="1508" spans="2:11">
      <c r="B1508" t="s">
        <v>736</v>
      </c>
      <c r="C1508">
        <v>2009</v>
      </c>
      <c r="D1508" t="s">
        <v>1</v>
      </c>
      <c r="E1508" t="s">
        <v>2</v>
      </c>
      <c r="F1508" s="1">
        <v>238080</v>
      </c>
      <c r="K1508" s="1">
        <v>238080</v>
      </c>
    </row>
    <row r="1509" spans="2:11">
      <c r="B1509" t="s">
        <v>737</v>
      </c>
      <c r="C1509">
        <v>2009</v>
      </c>
      <c r="D1509" t="s">
        <v>1</v>
      </c>
      <c r="E1509" t="s">
        <v>2</v>
      </c>
      <c r="F1509" s="1">
        <v>135000</v>
      </c>
      <c r="K1509" s="1">
        <v>135000</v>
      </c>
    </row>
    <row r="1510" spans="2:11">
      <c r="B1510" t="s">
        <v>738</v>
      </c>
      <c r="C1510">
        <v>2009</v>
      </c>
      <c r="D1510" t="s">
        <v>1</v>
      </c>
      <c r="E1510" t="s">
        <v>2</v>
      </c>
      <c r="F1510" s="1">
        <v>125000</v>
      </c>
      <c r="K1510" s="1">
        <v>125000</v>
      </c>
    </row>
    <row r="1511" spans="2:11">
      <c r="B1511" t="s">
        <v>739</v>
      </c>
      <c r="C1511">
        <v>2009</v>
      </c>
      <c r="D1511" t="s">
        <v>1</v>
      </c>
      <c r="E1511" t="s">
        <v>2</v>
      </c>
      <c r="F1511" s="1">
        <v>15000</v>
      </c>
      <c r="K1511" s="1">
        <v>15000</v>
      </c>
    </row>
    <row r="1512" spans="2:11">
      <c r="B1512" t="s">
        <v>740</v>
      </c>
      <c r="C1512">
        <v>2009</v>
      </c>
      <c r="D1512" t="s">
        <v>1</v>
      </c>
      <c r="E1512" t="s">
        <v>2</v>
      </c>
      <c r="F1512" s="1">
        <v>674472</v>
      </c>
      <c r="K1512" s="1">
        <v>674472</v>
      </c>
    </row>
    <row r="1513" spans="2:11">
      <c r="B1513" t="s">
        <v>685</v>
      </c>
      <c r="C1513">
        <v>2009</v>
      </c>
      <c r="D1513" t="s">
        <v>1</v>
      </c>
      <c r="E1513" t="s">
        <v>2</v>
      </c>
      <c r="F1513" s="1">
        <v>500000</v>
      </c>
      <c r="K1513" s="1">
        <v>500000</v>
      </c>
    </row>
    <row r="1514" spans="2:11">
      <c r="B1514" t="s">
        <v>741</v>
      </c>
      <c r="C1514">
        <v>2009</v>
      </c>
      <c r="D1514" t="s">
        <v>1</v>
      </c>
      <c r="E1514" t="s">
        <v>2</v>
      </c>
      <c r="F1514" s="1">
        <v>1000002</v>
      </c>
      <c r="K1514" s="1">
        <v>1000002</v>
      </c>
    </row>
    <row r="1515" spans="2:11">
      <c r="B1515" t="s">
        <v>724</v>
      </c>
      <c r="C1515">
        <v>2009</v>
      </c>
      <c r="D1515" t="s">
        <v>1</v>
      </c>
      <c r="E1515" t="s">
        <v>2</v>
      </c>
      <c r="F1515" s="1">
        <v>4371831</v>
      </c>
      <c r="K1515" s="1">
        <v>4371831</v>
      </c>
    </row>
    <row r="1516" spans="2:11">
      <c r="B1516" t="s">
        <v>742</v>
      </c>
      <c r="C1516">
        <v>2009</v>
      </c>
      <c r="D1516" t="s">
        <v>1</v>
      </c>
      <c r="E1516" t="s">
        <v>2</v>
      </c>
      <c r="F1516" s="1">
        <v>1929000</v>
      </c>
      <c r="K1516" s="1">
        <v>1929000</v>
      </c>
    </row>
    <row r="1517" spans="2:11">
      <c r="B1517" t="s">
        <v>743</v>
      </c>
      <c r="C1517">
        <v>2009</v>
      </c>
      <c r="D1517" t="s">
        <v>1</v>
      </c>
      <c r="E1517" t="s">
        <v>2</v>
      </c>
      <c r="F1517" s="1">
        <v>981000</v>
      </c>
      <c r="K1517" s="1">
        <v>981000</v>
      </c>
    </row>
    <row r="1518" spans="2:11">
      <c r="B1518" t="s">
        <v>744</v>
      </c>
      <c r="C1518">
        <v>2009</v>
      </c>
      <c r="D1518" t="s">
        <v>1</v>
      </c>
      <c r="E1518" t="s">
        <v>2</v>
      </c>
      <c r="F1518" s="1">
        <v>2749201</v>
      </c>
      <c r="K1518" s="1">
        <v>2749201</v>
      </c>
    </row>
    <row r="1519" spans="2:11">
      <c r="B1519" t="s">
        <v>745</v>
      </c>
      <c r="C1519">
        <v>2009</v>
      </c>
      <c r="D1519" t="s">
        <v>1</v>
      </c>
      <c r="E1519" t="s">
        <v>2</v>
      </c>
      <c r="F1519" s="1">
        <v>1987600</v>
      </c>
      <c r="K1519" s="1">
        <v>1987600</v>
      </c>
    </row>
    <row r="1520" spans="2:11">
      <c r="B1520" t="s">
        <v>746</v>
      </c>
      <c r="C1520">
        <v>2009</v>
      </c>
      <c r="D1520" t="s">
        <v>1</v>
      </c>
      <c r="E1520" t="s">
        <v>2</v>
      </c>
      <c r="F1520" s="1">
        <v>1254000</v>
      </c>
      <c r="K1520" s="1">
        <v>1254000</v>
      </c>
    </row>
    <row r="1521" spans="2:11">
      <c r="B1521" t="s">
        <v>735</v>
      </c>
      <c r="C1521">
        <v>2009</v>
      </c>
      <c r="D1521" t="s">
        <v>1</v>
      </c>
      <c r="E1521" t="s">
        <v>2</v>
      </c>
      <c r="F1521" s="1">
        <v>1076400</v>
      </c>
      <c r="K1521" s="1">
        <v>1076400</v>
      </c>
    </row>
    <row r="1522" spans="2:11">
      <c r="B1522" t="s">
        <v>684</v>
      </c>
      <c r="C1522">
        <v>2009</v>
      </c>
      <c r="D1522" t="s">
        <v>1</v>
      </c>
      <c r="E1522" t="s">
        <v>2</v>
      </c>
      <c r="F1522" s="1">
        <v>12000000</v>
      </c>
      <c r="K1522" s="1">
        <v>12000000</v>
      </c>
    </row>
    <row r="1523" spans="2:11">
      <c r="B1523" t="s">
        <v>747</v>
      </c>
      <c r="C1523">
        <v>2009</v>
      </c>
      <c r="D1523" t="s">
        <v>1</v>
      </c>
      <c r="E1523" t="s">
        <v>2</v>
      </c>
      <c r="F1523" s="1">
        <v>1500000</v>
      </c>
      <c r="K1523" s="1">
        <v>1500000</v>
      </c>
    </row>
    <row r="1524" spans="2:11">
      <c r="B1524" t="s">
        <v>620</v>
      </c>
      <c r="C1524">
        <v>2009</v>
      </c>
      <c r="D1524" t="s">
        <v>1</v>
      </c>
      <c r="E1524" t="s">
        <v>2</v>
      </c>
      <c r="F1524" s="1">
        <v>125104</v>
      </c>
      <c r="K1524" s="1">
        <v>125104</v>
      </c>
    </row>
    <row r="1525" spans="2:11">
      <c r="B1525" t="s">
        <v>748</v>
      </c>
      <c r="C1525">
        <v>2009</v>
      </c>
      <c r="D1525" t="s">
        <v>1</v>
      </c>
      <c r="E1525" t="s">
        <v>2</v>
      </c>
      <c r="F1525" s="1">
        <v>1000000</v>
      </c>
      <c r="K1525" s="1">
        <v>1000000</v>
      </c>
    </row>
    <row r="1526" spans="2:11">
      <c r="B1526" t="s">
        <v>749</v>
      </c>
      <c r="C1526">
        <v>2009</v>
      </c>
      <c r="D1526" t="s">
        <v>1</v>
      </c>
      <c r="E1526" t="s">
        <v>2</v>
      </c>
      <c r="F1526" s="1">
        <v>1200000</v>
      </c>
      <c r="K1526" s="1">
        <v>1200000</v>
      </c>
    </row>
    <row r="1527" spans="2:11">
      <c r="B1527" t="s">
        <v>750</v>
      </c>
      <c r="C1527">
        <v>2009</v>
      </c>
      <c r="D1527" t="s">
        <v>1</v>
      </c>
      <c r="E1527" t="s">
        <v>2</v>
      </c>
      <c r="F1527" s="1">
        <v>4425000</v>
      </c>
      <c r="K1527" s="1">
        <v>4425000</v>
      </c>
    </row>
    <row r="1528" spans="2:11">
      <c r="B1528" t="s">
        <v>677</v>
      </c>
      <c r="C1528">
        <v>2009</v>
      </c>
      <c r="D1528" t="s">
        <v>1</v>
      </c>
      <c r="E1528" t="s">
        <v>2</v>
      </c>
      <c r="F1528" s="1">
        <v>427000</v>
      </c>
      <c r="K1528" s="1">
        <v>427000</v>
      </c>
    </row>
    <row r="1529" spans="2:11">
      <c r="B1529" t="s">
        <v>751</v>
      </c>
      <c r="C1529">
        <v>2009</v>
      </c>
      <c r="D1529" t="s">
        <v>1</v>
      </c>
      <c r="E1529" t="s">
        <v>2</v>
      </c>
      <c r="F1529" s="1">
        <v>1095000</v>
      </c>
      <c r="K1529" s="1">
        <v>1095000</v>
      </c>
    </row>
    <row r="1530" spans="2:11">
      <c r="B1530" t="s">
        <v>651</v>
      </c>
      <c r="C1530">
        <v>2009</v>
      </c>
      <c r="D1530" t="s">
        <v>1</v>
      </c>
      <c r="E1530" t="s">
        <v>2</v>
      </c>
      <c r="F1530" s="1">
        <v>1000000</v>
      </c>
      <c r="K1530" s="1">
        <v>1000000</v>
      </c>
    </row>
    <row r="1531" spans="2:11">
      <c r="B1531" t="s">
        <v>752</v>
      </c>
      <c r="C1531">
        <v>2009</v>
      </c>
      <c r="D1531" t="s">
        <v>1</v>
      </c>
      <c r="E1531" t="s">
        <v>2</v>
      </c>
      <c r="F1531" s="1">
        <v>199665</v>
      </c>
      <c r="K1531" s="1">
        <v>199665</v>
      </c>
    </row>
    <row r="1532" spans="2:11">
      <c r="B1532" t="s">
        <v>676</v>
      </c>
      <c r="C1532">
        <v>2009</v>
      </c>
      <c r="D1532" t="s">
        <v>1</v>
      </c>
      <c r="E1532" t="s">
        <v>2</v>
      </c>
      <c r="F1532" s="1">
        <v>180000</v>
      </c>
      <c r="K1532" s="1">
        <v>180000</v>
      </c>
    </row>
    <row r="1533" spans="2:11">
      <c r="B1533" t="s">
        <v>753</v>
      </c>
      <c r="C1533">
        <v>2009</v>
      </c>
      <c r="D1533" t="s">
        <v>1</v>
      </c>
      <c r="E1533" t="s">
        <v>2</v>
      </c>
      <c r="F1533" s="1">
        <v>238500</v>
      </c>
      <c r="K1533" s="1">
        <v>238500</v>
      </c>
    </row>
    <row r="1534" spans="2:11">
      <c r="B1534" t="s">
        <v>754</v>
      </c>
      <c r="C1534">
        <v>2009</v>
      </c>
      <c r="D1534" t="s">
        <v>1</v>
      </c>
      <c r="E1534" t="s">
        <v>2</v>
      </c>
      <c r="F1534" s="1">
        <v>831395</v>
      </c>
      <c r="K1534" s="1">
        <v>831395</v>
      </c>
    </row>
    <row r="1535" spans="2:11">
      <c r="B1535" t="s">
        <v>755</v>
      </c>
      <c r="C1535">
        <v>2009</v>
      </c>
      <c r="D1535" t="s">
        <v>1</v>
      </c>
      <c r="E1535" t="s">
        <v>2</v>
      </c>
      <c r="F1535" s="1">
        <v>208000</v>
      </c>
      <c r="K1535" s="1">
        <v>208000</v>
      </c>
    </row>
    <row r="1536" spans="2:11">
      <c r="B1536" t="s">
        <v>726</v>
      </c>
      <c r="C1536">
        <v>2009</v>
      </c>
      <c r="D1536" t="s">
        <v>1</v>
      </c>
      <c r="E1536" t="s">
        <v>2</v>
      </c>
      <c r="F1536" s="1">
        <v>1348323</v>
      </c>
      <c r="K1536" s="1">
        <v>1348323</v>
      </c>
    </row>
    <row r="1537" spans="2:11">
      <c r="B1537" t="s">
        <v>682</v>
      </c>
      <c r="C1537">
        <v>2009</v>
      </c>
      <c r="D1537" t="s">
        <v>1</v>
      </c>
      <c r="E1537" t="s">
        <v>2</v>
      </c>
      <c r="F1537" s="1">
        <v>254400</v>
      </c>
      <c r="K1537" s="1">
        <v>254400</v>
      </c>
    </row>
    <row r="1538" spans="2:11">
      <c r="B1538" t="s">
        <v>756</v>
      </c>
      <c r="C1538">
        <v>2009</v>
      </c>
      <c r="D1538" t="s">
        <v>1</v>
      </c>
      <c r="E1538" t="s">
        <v>2</v>
      </c>
      <c r="F1538" s="1">
        <v>1300010</v>
      </c>
      <c r="K1538" s="1">
        <v>1300010</v>
      </c>
    </row>
    <row r="1539" spans="2:11">
      <c r="B1539" t="s">
        <v>757</v>
      </c>
      <c r="C1539">
        <v>2009</v>
      </c>
      <c r="D1539" t="s">
        <v>1</v>
      </c>
      <c r="E1539" t="s">
        <v>2</v>
      </c>
      <c r="F1539" s="1">
        <v>832969</v>
      </c>
      <c r="K1539" s="1">
        <v>832969</v>
      </c>
    </row>
    <row r="1540" spans="2:11">
      <c r="B1540" t="s">
        <v>758</v>
      </c>
      <c r="C1540">
        <v>2009</v>
      </c>
      <c r="D1540" t="s">
        <v>1</v>
      </c>
      <c r="E1540" t="s">
        <v>2</v>
      </c>
      <c r="F1540" s="1">
        <v>227200</v>
      </c>
      <c r="K1540" s="1">
        <v>227200</v>
      </c>
    </row>
    <row r="1541" spans="2:11">
      <c r="B1541" t="s">
        <v>751</v>
      </c>
      <c r="C1541">
        <v>2009</v>
      </c>
      <c r="D1541" t="s">
        <v>1</v>
      </c>
      <c r="E1541" t="s">
        <v>2</v>
      </c>
      <c r="F1541" s="1">
        <v>242000</v>
      </c>
      <c r="K1541" s="1">
        <v>242000</v>
      </c>
    </row>
    <row r="1542" spans="2:11">
      <c r="B1542" t="s">
        <v>379</v>
      </c>
      <c r="C1542">
        <v>2009</v>
      </c>
      <c r="D1542" t="s">
        <v>1</v>
      </c>
      <c r="E1542" t="s">
        <v>2</v>
      </c>
      <c r="F1542" s="1">
        <v>150000</v>
      </c>
      <c r="K1542" s="1">
        <v>150000</v>
      </c>
    </row>
    <row r="1543" spans="2:11">
      <c r="B1543" t="s">
        <v>759</v>
      </c>
      <c r="C1543">
        <v>2009</v>
      </c>
      <c r="D1543" t="s">
        <v>1</v>
      </c>
      <c r="E1543" t="s">
        <v>2</v>
      </c>
      <c r="F1543" s="1">
        <v>209200</v>
      </c>
      <c r="K1543" s="1">
        <v>209200</v>
      </c>
    </row>
    <row r="1544" spans="2:11">
      <c r="B1544" t="s">
        <v>760</v>
      </c>
      <c r="C1544">
        <v>2009</v>
      </c>
      <c r="D1544" t="s">
        <v>1</v>
      </c>
      <c r="E1544" t="s">
        <v>2</v>
      </c>
      <c r="F1544" s="1">
        <v>2649000</v>
      </c>
      <c r="K1544" s="1">
        <v>2649000</v>
      </c>
    </row>
    <row r="1545" spans="2:11">
      <c r="B1545" t="s">
        <v>619</v>
      </c>
      <c r="C1545">
        <v>2009</v>
      </c>
      <c r="D1545" t="s">
        <v>1</v>
      </c>
      <c r="E1545" t="s">
        <v>2</v>
      </c>
      <c r="F1545" s="1">
        <v>125000</v>
      </c>
      <c r="K1545" s="1">
        <v>125000</v>
      </c>
    </row>
    <row r="1546" spans="2:11">
      <c r="B1546" t="s">
        <v>761</v>
      </c>
      <c r="C1546">
        <v>2009</v>
      </c>
      <c r="D1546" t="s">
        <v>1</v>
      </c>
      <c r="E1546" t="s">
        <v>2</v>
      </c>
      <c r="F1546" s="1">
        <v>1616616</v>
      </c>
      <c r="K1546" s="1">
        <v>1616616</v>
      </c>
    </row>
    <row r="1547" spans="2:11">
      <c r="B1547" t="s">
        <v>700</v>
      </c>
      <c r="C1547">
        <v>2009</v>
      </c>
      <c r="D1547" t="s">
        <v>1</v>
      </c>
      <c r="E1547" t="s">
        <v>2</v>
      </c>
      <c r="F1547" s="1">
        <v>171000</v>
      </c>
      <c r="K1547" s="1">
        <v>171000</v>
      </c>
    </row>
    <row r="1548" spans="2:11">
      <c r="B1548" t="s">
        <v>591</v>
      </c>
      <c r="C1548">
        <v>2009</v>
      </c>
      <c r="D1548" t="s">
        <v>1</v>
      </c>
      <c r="E1548" t="s">
        <v>2</v>
      </c>
      <c r="F1548" s="1">
        <v>122404</v>
      </c>
      <c r="K1548" s="1">
        <v>122404</v>
      </c>
    </row>
    <row r="1549" spans="2:11">
      <c r="B1549" t="s">
        <v>762</v>
      </c>
      <c r="C1549">
        <v>2009</v>
      </c>
      <c r="D1549" t="s">
        <v>1</v>
      </c>
      <c r="E1549" t="s">
        <v>2</v>
      </c>
      <c r="F1549" s="1">
        <v>124200</v>
      </c>
      <c r="K1549" s="1">
        <v>124200</v>
      </c>
    </row>
    <row r="1550" spans="2:11">
      <c r="B1550" t="s">
        <v>706</v>
      </c>
      <c r="C1550">
        <v>2009</v>
      </c>
      <c r="D1550" t="s">
        <v>1</v>
      </c>
      <c r="E1550" t="s">
        <v>2</v>
      </c>
      <c r="F1550" s="1">
        <v>1271400</v>
      </c>
      <c r="K1550" s="1">
        <v>1271400</v>
      </c>
    </row>
    <row r="1551" spans="2:11">
      <c r="B1551" t="s">
        <v>763</v>
      </c>
      <c r="C1551">
        <v>2009</v>
      </c>
      <c r="D1551" t="s">
        <v>1</v>
      </c>
      <c r="E1551" t="s">
        <v>2</v>
      </c>
      <c r="F1551" s="1">
        <v>615590</v>
      </c>
      <c r="K1551" s="1">
        <v>615590</v>
      </c>
    </row>
    <row r="1552" spans="2:11">
      <c r="B1552" t="s">
        <v>613</v>
      </c>
      <c r="C1552">
        <v>2009</v>
      </c>
      <c r="D1552" t="s">
        <v>1</v>
      </c>
      <c r="E1552" t="s">
        <v>2</v>
      </c>
      <c r="F1552" s="1">
        <v>300000</v>
      </c>
      <c r="K1552" s="1">
        <v>300000</v>
      </c>
    </row>
    <row r="1553" spans="2:11">
      <c r="B1553" t="s">
        <v>620</v>
      </c>
      <c r="C1553">
        <v>2009</v>
      </c>
      <c r="D1553" t="s">
        <v>1</v>
      </c>
      <c r="E1553" t="s">
        <v>2</v>
      </c>
      <c r="F1553" s="1">
        <v>40100</v>
      </c>
      <c r="K1553" s="1">
        <v>40100</v>
      </c>
    </row>
    <row r="1554" spans="2:11">
      <c r="B1554" t="s">
        <v>379</v>
      </c>
      <c r="C1554">
        <v>2009</v>
      </c>
      <c r="D1554" t="s">
        <v>1</v>
      </c>
      <c r="E1554" t="s">
        <v>2</v>
      </c>
      <c r="F1554" s="1">
        <v>186792</v>
      </c>
      <c r="K1554" s="1">
        <v>186792</v>
      </c>
    </row>
    <row r="1555" spans="2:11">
      <c r="B1555" t="s">
        <v>616</v>
      </c>
      <c r="C1555">
        <v>2009</v>
      </c>
      <c r="D1555" t="s">
        <v>1</v>
      </c>
      <c r="E1555" t="s">
        <v>2</v>
      </c>
      <c r="F1555" s="1">
        <v>300000</v>
      </c>
      <c r="K1555" s="1">
        <v>300000</v>
      </c>
    </row>
    <row r="1556" spans="2:11">
      <c r="B1556" t="s">
        <v>591</v>
      </c>
      <c r="C1556">
        <v>2009</v>
      </c>
      <c r="D1556" t="s">
        <v>1</v>
      </c>
      <c r="E1556" t="s">
        <v>2</v>
      </c>
      <c r="F1556" s="1">
        <v>480000</v>
      </c>
      <c r="K1556" s="1">
        <v>480000</v>
      </c>
    </row>
    <row r="1557" spans="2:11">
      <c r="B1557" t="s">
        <v>764</v>
      </c>
      <c r="C1557">
        <v>2009</v>
      </c>
      <c r="D1557" t="s">
        <v>1</v>
      </c>
      <c r="E1557" t="s">
        <v>2</v>
      </c>
      <c r="F1557" s="1">
        <v>110700</v>
      </c>
      <c r="K1557" s="1">
        <v>110700</v>
      </c>
    </row>
    <row r="1558" spans="2:11">
      <c r="B1558" t="s">
        <v>593</v>
      </c>
      <c r="C1558">
        <v>2009</v>
      </c>
      <c r="D1558" t="s">
        <v>1</v>
      </c>
      <c r="E1558" t="s">
        <v>2</v>
      </c>
      <c r="F1558" s="1">
        <v>900000</v>
      </c>
      <c r="K1558" s="1">
        <v>900000</v>
      </c>
    </row>
    <row r="1559" spans="2:11">
      <c r="B1559" t="s">
        <v>765</v>
      </c>
      <c r="C1559">
        <v>2009</v>
      </c>
      <c r="D1559" t="s">
        <v>1</v>
      </c>
      <c r="E1559" t="s">
        <v>2</v>
      </c>
      <c r="F1559" s="1">
        <v>1303920</v>
      </c>
      <c r="K1559" s="1">
        <v>1303920</v>
      </c>
    </row>
    <row r="1560" spans="2:11">
      <c r="B1560" t="s">
        <v>726</v>
      </c>
      <c r="C1560">
        <v>2009</v>
      </c>
      <c r="D1560" t="s">
        <v>1</v>
      </c>
      <c r="E1560" t="s">
        <v>2</v>
      </c>
      <c r="F1560" s="1">
        <v>1440000</v>
      </c>
      <c r="K1560" s="1">
        <v>1440000</v>
      </c>
    </row>
    <row r="1561" spans="2:11">
      <c r="B1561" t="s">
        <v>766</v>
      </c>
      <c r="C1561">
        <v>2009</v>
      </c>
      <c r="D1561" t="s">
        <v>1</v>
      </c>
      <c r="E1561" t="s">
        <v>2</v>
      </c>
      <c r="F1561" s="1">
        <v>250400</v>
      </c>
      <c r="K1561" s="1">
        <v>250400</v>
      </c>
    </row>
    <row r="1562" spans="2:11">
      <c r="B1562" t="s">
        <v>767</v>
      </c>
      <c r="C1562">
        <v>2009</v>
      </c>
      <c r="D1562" t="s">
        <v>1</v>
      </c>
      <c r="E1562" t="s">
        <v>2</v>
      </c>
      <c r="F1562" s="1">
        <v>222000</v>
      </c>
      <c r="K1562" s="1">
        <v>222000</v>
      </c>
    </row>
    <row r="1563" spans="2:11">
      <c r="B1563" t="s">
        <v>726</v>
      </c>
      <c r="C1563">
        <v>2009</v>
      </c>
      <c r="D1563" t="s">
        <v>1</v>
      </c>
      <c r="E1563" t="s">
        <v>2</v>
      </c>
      <c r="F1563" s="1">
        <v>1038029</v>
      </c>
      <c r="K1563" s="1">
        <v>1038029</v>
      </c>
    </row>
    <row r="1564" spans="2:11">
      <c r="B1564" t="s">
        <v>768</v>
      </c>
      <c r="C1564">
        <v>2009</v>
      </c>
      <c r="D1564" t="s">
        <v>1</v>
      </c>
      <c r="E1564" t="s">
        <v>2</v>
      </c>
      <c r="F1564" s="1">
        <v>300000</v>
      </c>
      <c r="K1564" s="1">
        <v>300000</v>
      </c>
    </row>
    <row r="1565" spans="2:11">
      <c r="B1565" t="s">
        <v>696</v>
      </c>
      <c r="C1565">
        <v>2009</v>
      </c>
      <c r="D1565" t="s">
        <v>1</v>
      </c>
      <c r="E1565" t="s">
        <v>2</v>
      </c>
      <c r="F1565" s="1">
        <v>180000</v>
      </c>
      <c r="K1565" s="1">
        <v>180000</v>
      </c>
    </row>
    <row r="1566" spans="2:11">
      <c r="B1566" t="s">
        <v>769</v>
      </c>
      <c r="C1566">
        <v>2009</v>
      </c>
      <c r="D1566" t="s">
        <v>1</v>
      </c>
      <c r="E1566" t="s">
        <v>2</v>
      </c>
      <c r="F1566" s="1">
        <v>427000</v>
      </c>
      <c r="K1566" s="1">
        <v>427000</v>
      </c>
    </row>
    <row r="1567" spans="2:11">
      <c r="B1567" t="s">
        <v>770</v>
      </c>
      <c r="C1567">
        <v>2009</v>
      </c>
      <c r="D1567" t="s">
        <v>1</v>
      </c>
      <c r="E1567" t="s">
        <v>2</v>
      </c>
      <c r="F1567" s="1">
        <v>2700000</v>
      </c>
      <c r="K1567" s="1">
        <v>2700000</v>
      </c>
    </row>
    <row r="1568" spans="2:11">
      <c r="B1568" t="s">
        <v>145</v>
      </c>
      <c r="C1568">
        <v>2009</v>
      </c>
      <c r="D1568" t="s">
        <v>1</v>
      </c>
      <c r="E1568" t="s">
        <v>2</v>
      </c>
      <c r="F1568" s="1">
        <v>8062122</v>
      </c>
      <c r="K1568" s="1">
        <v>8062122</v>
      </c>
    </row>
    <row r="1569" spans="2:11">
      <c r="B1569" t="s">
        <v>771</v>
      </c>
      <c r="C1569">
        <v>2009</v>
      </c>
      <c r="D1569" t="s">
        <v>1</v>
      </c>
      <c r="E1569" t="s">
        <v>2</v>
      </c>
      <c r="F1569" s="1">
        <v>959989</v>
      </c>
      <c r="K1569" s="1">
        <v>959989</v>
      </c>
    </row>
    <row r="1570" spans="2:11">
      <c r="B1570" t="s">
        <v>772</v>
      </c>
      <c r="C1570">
        <v>2009</v>
      </c>
      <c r="D1570" t="s">
        <v>1</v>
      </c>
      <c r="E1570" t="s">
        <v>2</v>
      </c>
      <c r="F1570" s="1">
        <v>1603500</v>
      </c>
      <c r="K1570" s="1">
        <v>1603500</v>
      </c>
    </row>
    <row r="1571" spans="2:11">
      <c r="B1571" t="s">
        <v>773</v>
      </c>
      <c r="C1571">
        <v>2009</v>
      </c>
      <c r="D1571" t="s">
        <v>1</v>
      </c>
      <c r="E1571" t="s">
        <v>2</v>
      </c>
      <c r="F1571" s="1">
        <v>7559200</v>
      </c>
      <c r="K1571" s="1">
        <v>7559200</v>
      </c>
    </row>
    <row r="1572" spans="2:11">
      <c r="B1572" t="s">
        <v>401</v>
      </c>
      <c r="C1572">
        <v>2009</v>
      </c>
      <c r="D1572" t="s">
        <v>1</v>
      </c>
      <c r="E1572" t="s">
        <v>2</v>
      </c>
      <c r="F1572" s="1">
        <v>2970000</v>
      </c>
      <c r="K1572" s="1">
        <v>2970000</v>
      </c>
    </row>
    <row r="1573" spans="2:11">
      <c r="B1573" t="s">
        <v>774</v>
      </c>
      <c r="C1573">
        <v>2009</v>
      </c>
      <c r="D1573" t="s">
        <v>1</v>
      </c>
      <c r="E1573" t="s">
        <v>2</v>
      </c>
      <c r="F1573" s="1">
        <v>1500000</v>
      </c>
      <c r="K1573" s="1">
        <v>1500000</v>
      </c>
    </row>
    <row r="1574" spans="2:11">
      <c r="B1574" t="s">
        <v>50</v>
      </c>
      <c r="C1574">
        <v>2009</v>
      </c>
      <c r="D1574" t="s">
        <v>1</v>
      </c>
      <c r="E1574" t="s">
        <v>2</v>
      </c>
      <c r="F1574" s="1">
        <v>131250</v>
      </c>
      <c r="K1574" s="1">
        <v>131250</v>
      </c>
    </row>
    <row r="1575" spans="2:11">
      <c r="B1575" t="s">
        <v>775</v>
      </c>
      <c r="C1575">
        <v>2009</v>
      </c>
      <c r="D1575" t="s">
        <v>1</v>
      </c>
      <c r="E1575" t="s">
        <v>2</v>
      </c>
      <c r="F1575" s="1">
        <v>3613200</v>
      </c>
      <c r="K1575" s="1">
        <v>3613200</v>
      </c>
    </row>
    <row r="1576" spans="2:11">
      <c r="B1576" t="s">
        <v>602</v>
      </c>
      <c r="C1576">
        <v>2009</v>
      </c>
      <c r="D1576" t="s">
        <v>1</v>
      </c>
      <c r="E1576" t="s">
        <v>2</v>
      </c>
      <c r="F1576" s="1">
        <v>900000</v>
      </c>
      <c r="K1576" s="1">
        <v>900000</v>
      </c>
    </row>
    <row r="1577" spans="2:11">
      <c r="B1577" t="s">
        <v>776</v>
      </c>
      <c r="C1577">
        <v>2009</v>
      </c>
      <c r="D1577" t="s">
        <v>1</v>
      </c>
      <c r="E1577" t="s">
        <v>2</v>
      </c>
      <c r="F1577" s="1">
        <v>670156</v>
      </c>
      <c r="K1577" s="1">
        <v>670156</v>
      </c>
    </row>
    <row r="1578" spans="2:11">
      <c r="B1578" t="s">
        <v>777</v>
      </c>
      <c r="C1578">
        <v>2009</v>
      </c>
      <c r="D1578" t="s">
        <v>1</v>
      </c>
      <c r="E1578" t="s">
        <v>2</v>
      </c>
      <c r="F1578" s="1">
        <v>1659340</v>
      </c>
      <c r="K1578" s="1">
        <v>1659340</v>
      </c>
    </row>
    <row r="1579" spans="2:11">
      <c r="B1579" t="s">
        <v>600</v>
      </c>
      <c r="C1579">
        <v>2009</v>
      </c>
      <c r="D1579" t="s">
        <v>1</v>
      </c>
      <c r="E1579" t="s">
        <v>2</v>
      </c>
      <c r="F1579" s="1">
        <v>500000</v>
      </c>
      <c r="K1579" s="1">
        <v>500000</v>
      </c>
    </row>
    <row r="1580" spans="2:11">
      <c r="B1580" t="s">
        <v>75</v>
      </c>
      <c r="C1580">
        <v>2009</v>
      </c>
      <c r="D1580" t="s">
        <v>1</v>
      </c>
      <c r="E1580" t="s">
        <v>2</v>
      </c>
      <c r="F1580" s="1">
        <v>27473</v>
      </c>
      <c r="K1580" s="1">
        <v>27473</v>
      </c>
    </row>
    <row r="1581" spans="2:11">
      <c r="B1581" t="s">
        <v>663</v>
      </c>
      <c r="C1581">
        <v>2009</v>
      </c>
      <c r="D1581" t="s">
        <v>1</v>
      </c>
      <c r="E1581" t="s">
        <v>2</v>
      </c>
      <c r="F1581" s="1">
        <v>151125</v>
      </c>
      <c r="K1581" s="1">
        <v>151125</v>
      </c>
    </row>
    <row r="1582" spans="2:11">
      <c r="B1582" t="s">
        <v>778</v>
      </c>
      <c r="C1582">
        <v>2009</v>
      </c>
      <c r="D1582" t="s">
        <v>1</v>
      </c>
      <c r="E1582" t="s">
        <v>2</v>
      </c>
      <c r="F1582" s="1">
        <v>675000</v>
      </c>
      <c r="K1582" s="1">
        <v>675000</v>
      </c>
    </row>
    <row r="1583" spans="2:11">
      <c r="B1583" t="s">
        <v>662</v>
      </c>
      <c r="C1583">
        <v>2009</v>
      </c>
      <c r="D1583" t="s">
        <v>1</v>
      </c>
      <c r="E1583" t="s">
        <v>2</v>
      </c>
      <c r="F1583" s="1">
        <v>1683935</v>
      </c>
      <c r="K1583" s="1">
        <v>1683935</v>
      </c>
    </row>
    <row r="1584" spans="2:11">
      <c r="B1584" t="s">
        <v>709</v>
      </c>
      <c r="C1584">
        <v>2009</v>
      </c>
      <c r="D1584" t="s">
        <v>1</v>
      </c>
      <c r="E1584" t="s">
        <v>2</v>
      </c>
      <c r="F1584" s="1">
        <v>345592</v>
      </c>
      <c r="K1584" s="1">
        <v>345592</v>
      </c>
    </row>
    <row r="1585" spans="2:12">
      <c r="B1585" t="s">
        <v>779</v>
      </c>
      <c r="C1585">
        <v>2009</v>
      </c>
      <c r="D1585" t="s">
        <v>1</v>
      </c>
      <c r="E1585" t="s">
        <v>2</v>
      </c>
      <c r="F1585" s="1">
        <v>399471</v>
      </c>
      <c r="K1585" s="1">
        <v>399471</v>
      </c>
    </row>
    <row r="1586" spans="2:12">
      <c r="B1586" t="s">
        <v>716</v>
      </c>
      <c r="C1586">
        <v>2009</v>
      </c>
      <c r="D1586" t="s">
        <v>1</v>
      </c>
      <c r="E1586" t="s">
        <v>2</v>
      </c>
      <c r="F1586" s="1">
        <v>350000</v>
      </c>
      <c r="K1586" s="1">
        <v>350000</v>
      </c>
    </row>
    <row r="1587" spans="2:12">
      <c r="B1587" t="s">
        <v>726</v>
      </c>
      <c r="C1587">
        <v>2009</v>
      </c>
      <c r="D1587" t="s">
        <v>1</v>
      </c>
      <c r="E1587" t="s">
        <v>2</v>
      </c>
      <c r="F1587" s="1">
        <v>450000</v>
      </c>
      <c r="K1587" s="1">
        <v>450000</v>
      </c>
    </row>
    <row r="1588" spans="2:12">
      <c r="B1588" t="s">
        <v>718</v>
      </c>
      <c r="C1588">
        <v>2009</v>
      </c>
      <c r="D1588" t="s">
        <v>1</v>
      </c>
      <c r="E1588" t="s">
        <v>2</v>
      </c>
      <c r="F1588" s="1">
        <v>10000000</v>
      </c>
      <c r="K1588" s="1">
        <v>10000000</v>
      </c>
    </row>
    <row r="1589" spans="2:12">
      <c r="B1589" t="s">
        <v>780</v>
      </c>
      <c r="C1589">
        <v>2009</v>
      </c>
      <c r="D1589" t="s">
        <v>1</v>
      </c>
      <c r="E1589" t="s">
        <v>2</v>
      </c>
      <c r="F1589" s="1">
        <v>1631000</v>
      </c>
      <c r="K1589" s="1">
        <v>1631000</v>
      </c>
      <c r="L1589">
        <v>2001</v>
      </c>
    </row>
    <row r="1590" spans="2:12">
      <c r="B1590" t="s">
        <v>781</v>
      </c>
      <c r="C1590">
        <v>2009</v>
      </c>
      <c r="D1590" t="s">
        <v>1</v>
      </c>
      <c r="E1590" t="s">
        <v>2</v>
      </c>
      <c r="F1590" s="1">
        <v>140000</v>
      </c>
      <c r="K1590" s="1">
        <v>140000</v>
      </c>
    </row>
    <row r="1591" spans="2:12">
      <c r="B1591" t="s">
        <v>195</v>
      </c>
      <c r="C1591">
        <v>2009</v>
      </c>
      <c r="D1591" t="s">
        <v>1</v>
      </c>
      <c r="E1591" t="s">
        <v>2</v>
      </c>
      <c r="F1591" s="1">
        <v>10000000</v>
      </c>
      <c r="K1591" s="1">
        <v>10000000</v>
      </c>
    </row>
    <row r="1592" spans="2:12">
      <c r="B1592" t="s">
        <v>286</v>
      </c>
      <c r="C1592">
        <v>2009</v>
      </c>
      <c r="D1592" t="s">
        <v>1</v>
      </c>
      <c r="E1592" t="s">
        <v>2</v>
      </c>
      <c r="F1592" s="1">
        <v>9382373</v>
      </c>
      <c r="K1592" s="1">
        <v>9382373</v>
      </c>
    </row>
    <row r="1593" spans="2:12">
      <c r="B1593" t="s">
        <v>654</v>
      </c>
      <c r="C1593">
        <v>2009</v>
      </c>
      <c r="D1593" t="s">
        <v>1</v>
      </c>
      <c r="E1593" t="s">
        <v>2</v>
      </c>
      <c r="F1593" s="1">
        <v>12207733</v>
      </c>
      <c r="K1593" s="1">
        <v>12207733</v>
      </c>
    </row>
    <row r="1594" spans="2:12">
      <c r="B1594" t="s">
        <v>306</v>
      </c>
      <c r="C1594">
        <v>2009</v>
      </c>
      <c r="D1594" t="s">
        <v>1</v>
      </c>
      <c r="E1594" t="s">
        <v>2</v>
      </c>
      <c r="F1594" s="1">
        <v>6752627</v>
      </c>
      <c r="K1594" s="1">
        <v>6752627</v>
      </c>
    </row>
    <row r="1595" spans="2:12">
      <c r="B1595" t="s">
        <v>20</v>
      </c>
      <c r="C1595">
        <v>2009</v>
      </c>
      <c r="D1595" t="s">
        <v>1</v>
      </c>
      <c r="E1595" t="s">
        <v>2</v>
      </c>
      <c r="F1595" s="1">
        <v>3187000</v>
      </c>
      <c r="K1595" s="1">
        <v>3187000</v>
      </c>
    </row>
    <row r="1596" spans="2:12">
      <c r="B1596" t="s">
        <v>504</v>
      </c>
      <c r="C1596">
        <v>2009</v>
      </c>
      <c r="D1596" t="s">
        <v>1</v>
      </c>
      <c r="E1596" t="s">
        <v>2</v>
      </c>
      <c r="F1596" s="1">
        <v>4934800</v>
      </c>
      <c r="K1596" s="1">
        <v>4934800</v>
      </c>
    </row>
    <row r="1597" spans="2:12">
      <c r="B1597" t="s">
        <v>782</v>
      </c>
      <c r="C1597">
        <v>2009</v>
      </c>
      <c r="D1597" t="s">
        <v>1</v>
      </c>
      <c r="E1597" t="s">
        <v>2</v>
      </c>
      <c r="F1597" s="1">
        <v>1205600</v>
      </c>
      <c r="K1597" s="1">
        <v>1205600</v>
      </c>
    </row>
    <row r="1598" spans="2:12">
      <c r="B1598" t="s">
        <v>542</v>
      </c>
      <c r="C1598">
        <v>2009</v>
      </c>
      <c r="D1598" t="s">
        <v>1</v>
      </c>
      <c r="E1598" t="s">
        <v>2</v>
      </c>
      <c r="F1598" s="1">
        <v>1576958</v>
      </c>
      <c r="K1598" s="1">
        <v>1576958</v>
      </c>
    </row>
    <row r="1599" spans="2:12">
      <c r="B1599" t="s">
        <v>783</v>
      </c>
      <c r="C1599">
        <v>2009</v>
      </c>
      <c r="D1599" t="s">
        <v>1</v>
      </c>
      <c r="E1599" t="s">
        <v>2</v>
      </c>
      <c r="F1599" s="1">
        <v>5100000</v>
      </c>
      <c r="K1599" s="1">
        <v>5100000</v>
      </c>
    </row>
    <row r="1600" spans="2:12">
      <c r="B1600" t="s">
        <v>784</v>
      </c>
      <c r="C1600">
        <v>2009</v>
      </c>
      <c r="D1600" t="s">
        <v>1</v>
      </c>
      <c r="E1600" t="s">
        <v>2</v>
      </c>
      <c r="F1600" s="1">
        <v>3349200</v>
      </c>
      <c r="K1600" s="1">
        <v>3349200</v>
      </c>
    </row>
    <row r="1601" spans="2:11">
      <c r="B1601" t="s">
        <v>785</v>
      </c>
      <c r="C1601">
        <v>2009</v>
      </c>
      <c r="D1601" t="s">
        <v>1</v>
      </c>
      <c r="E1601" t="s">
        <v>2</v>
      </c>
      <c r="F1601" s="1">
        <v>10000</v>
      </c>
      <c r="K1601" s="1">
        <v>10000</v>
      </c>
    </row>
    <row r="1602" spans="2:11">
      <c r="B1602" t="s">
        <v>786</v>
      </c>
      <c r="C1602">
        <v>2009</v>
      </c>
      <c r="D1602" t="s">
        <v>1</v>
      </c>
      <c r="E1602" t="s">
        <v>2</v>
      </c>
      <c r="F1602" s="1">
        <v>100000</v>
      </c>
      <c r="K1602" s="1">
        <v>100000</v>
      </c>
    </row>
    <row r="1603" spans="2:11">
      <c r="B1603" t="s">
        <v>758</v>
      </c>
      <c r="C1603">
        <v>2009</v>
      </c>
      <c r="D1603" t="s">
        <v>1</v>
      </c>
      <c r="E1603" t="s">
        <v>2</v>
      </c>
      <c r="F1603" s="1">
        <v>100000</v>
      </c>
      <c r="K1603" s="1">
        <v>100000</v>
      </c>
    </row>
    <row r="1604" spans="2:11">
      <c r="B1604" t="s">
        <v>75</v>
      </c>
      <c r="C1604">
        <v>2009</v>
      </c>
      <c r="D1604" t="s">
        <v>1</v>
      </c>
      <c r="E1604" t="s">
        <v>2</v>
      </c>
      <c r="F1604" s="1">
        <v>1357229</v>
      </c>
      <c r="K1604" s="1">
        <v>1357229</v>
      </c>
    </row>
    <row r="1605" spans="2:11">
      <c r="B1605" t="s">
        <v>757</v>
      </c>
      <c r="C1605">
        <v>2009</v>
      </c>
      <c r="D1605" t="s">
        <v>1</v>
      </c>
      <c r="E1605" t="s">
        <v>2</v>
      </c>
      <c r="F1605" s="1">
        <v>100000</v>
      </c>
      <c r="K1605" s="1">
        <v>100000</v>
      </c>
    </row>
    <row r="1606" spans="2:11">
      <c r="B1606" t="s">
        <v>711</v>
      </c>
      <c r="C1606">
        <v>2009</v>
      </c>
      <c r="D1606" t="s">
        <v>1</v>
      </c>
      <c r="E1606" t="s">
        <v>2</v>
      </c>
      <c r="F1606" s="1">
        <v>10000</v>
      </c>
      <c r="K1606" s="1">
        <v>10000</v>
      </c>
    </row>
    <row r="1607" spans="2:11">
      <c r="B1607" t="s">
        <v>787</v>
      </c>
      <c r="C1607">
        <v>2009</v>
      </c>
      <c r="D1607" t="s">
        <v>1</v>
      </c>
      <c r="E1607" t="s">
        <v>2</v>
      </c>
      <c r="F1607" s="1">
        <v>10000</v>
      </c>
      <c r="K1607" s="1">
        <v>10000</v>
      </c>
    </row>
    <row r="1608" spans="2:11">
      <c r="B1608" t="s">
        <v>483</v>
      </c>
      <c r="C1608">
        <v>2009</v>
      </c>
      <c r="D1608" t="s">
        <v>1</v>
      </c>
      <c r="E1608" t="s">
        <v>2</v>
      </c>
      <c r="F1608" s="1">
        <v>150000</v>
      </c>
      <c r="K1608" s="1">
        <v>150000</v>
      </c>
    </row>
    <row r="1609" spans="2:11">
      <c r="B1609" t="s">
        <v>709</v>
      </c>
      <c r="C1609">
        <v>2009</v>
      </c>
      <c r="D1609" t="s">
        <v>1</v>
      </c>
      <c r="E1609" t="s">
        <v>2</v>
      </c>
      <c r="F1609" s="1">
        <v>4974112</v>
      </c>
      <c r="K1609" s="1">
        <v>4974112</v>
      </c>
    </row>
    <row r="1610" spans="2:11">
      <c r="B1610" t="s">
        <v>748</v>
      </c>
      <c r="C1610">
        <v>2009</v>
      </c>
      <c r="D1610" t="s">
        <v>1</v>
      </c>
      <c r="E1610" t="s">
        <v>2</v>
      </c>
      <c r="F1610" s="1">
        <v>1261087</v>
      </c>
      <c r="K1610" s="1">
        <v>1261087</v>
      </c>
    </row>
    <row r="1611" spans="2:11">
      <c r="B1611" t="s">
        <v>586</v>
      </c>
      <c r="C1611">
        <v>2009</v>
      </c>
      <c r="D1611" t="s">
        <v>1</v>
      </c>
      <c r="E1611" t="s">
        <v>2</v>
      </c>
      <c r="F1611" s="1">
        <v>4290220</v>
      </c>
      <c r="K1611" s="1">
        <v>4290220</v>
      </c>
    </row>
    <row r="1612" spans="2:11">
      <c r="B1612" t="s">
        <v>622</v>
      </c>
      <c r="C1612">
        <v>2009</v>
      </c>
      <c r="D1612" t="s">
        <v>1</v>
      </c>
      <c r="E1612" t="s">
        <v>2</v>
      </c>
      <c r="F1612" s="1">
        <v>5914021</v>
      </c>
      <c r="K1612" s="1">
        <v>5914021</v>
      </c>
    </row>
    <row r="1613" spans="2:11">
      <c r="B1613" t="s">
        <v>663</v>
      </c>
      <c r="C1613">
        <v>2009</v>
      </c>
      <c r="D1613" t="s">
        <v>1</v>
      </c>
      <c r="E1613" t="s">
        <v>2</v>
      </c>
      <c r="F1613" s="1">
        <v>300000</v>
      </c>
      <c r="K1613" s="1">
        <v>300000</v>
      </c>
    </row>
    <row r="1614" spans="2:11">
      <c r="B1614" t="s">
        <v>585</v>
      </c>
      <c r="C1614">
        <v>2009</v>
      </c>
      <c r="D1614" t="s">
        <v>1</v>
      </c>
      <c r="E1614" t="s">
        <v>2</v>
      </c>
      <c r="F1614" s="1">
        <v>300000</v>
      </c>
      <c r="K1614" s="1">
        <v>300000</v>
      </c>
    </row>
    <row r="1615" spans="2:11">
      <c r="B1615" t="s">
        <v>490</v>
      </c>
      <c r="C1615">
        <v>2009</v>
      </c>
      <c r="D1615" t="s">
        <v>1</v>
      </c>
      <c r="E1615" t="s">
        <v>2</v>
      </c>
      <c r="F1615" s="1">
        <v>4430000</v>
      </c>
      <c r="K1615" s="1">
        <v>4430000</v>
      </c>
    </row>
    <row r="1616" spans="2:11">
      <c r="B1616" t="s">
        <v>717</v>
      </c>
      <c r="C1616">
        <v>2009</v>
      </c>
      <c r="D1616" t="s">
        <v>1</v>
      </c>
      <c r="E1616" t="s">
        <v>2</v>
      </c>
      <c r="F1616" s="1">
        <v>7999978</v>
      </c>
      <c r="K1616" s="1">
        <v>7999978</v>
      </c>
    </row>
    <row r="1617" spans="2:11">
      <c r="B1617" t="s">
        <v>788</v>
      </c>
      <c r="C1617">
        <v>2009</v>
      </c>
      <c r="D1617" t="s">
        <v>1</v>
      </c>
      <c r="E1617" t="s">
        <v>2</v>
      </c>
      <c r="F1617" s="1">
        <v>20000</v>
      </c>
      <c r="K1617" s="1">
        <v>20000</v>
      </c>
    </row>
    <row r="1618" spans="2:11">
      <c r="B1618" t="s">
        <v>356</v>
      </c>
      <c r="C1618">
        <v>2009</v>
      </c>
      <c r="D1618" t="s">
        <v>1</v>
      </c>
      <c r="E1618" t="s">
        <v>2</v>
      </c>
      <c r="F1618" s="1">
        <v>1200000</v>
      </c>
      <c r="K1618" s="1">
        <v>1200000</v>
      </c>
    </row>
    <row r="1619" spans="2:11">
      <c r="B1619" t="s">
        <v>442</v>
      </c>
      <c r="C1619">
        <v>2009</v>
      </c>
      <c r="D1619" t="s">
        <v>1</v>
      </c>
      <c r="E1619" t="s">
        <v>2</v>
      </c>
      <c r="F1619" s="1">
        <v>1663110</v>
      </c>
      <c r="K1619" s="1">
        <v>1663110</v>
      </c>
    </row>
    <row r="1620" spans="2:11">
      <c r="B1620" t="s">
        <v>789</v>
      </c>
      <c r="C1620">
        <v>2009</v>
      </c>
      <c r="D1620" t="s">
        <v>1</v>
      </c>
      <c r="E1620" t="s">
        <v>2</v>
      </c>
      <c r="F1620" s="1">
        <v>13568880</v>
      </c>
      <c r="K1620" s="1">
        <v>13568880</v>
      </c>
    </row>
    <row r="1621" spans="2:11">
      <c r="B1621" t="s">
        <v>508</v>
      </c>
      <c r="C1621">
        <v>2009</v>
      </c>
      <c r="D1621" t="s">
        <v>1</v>
      </c>
      <c r="E1621" t="s">
        <v>2</v>
      </c>
      <c r="F1621" s="1">
        <v>4110000</v>
      </c>
      <c r="K1621" s="1">
        <v>4110000</v>
      </c>
    </row>
    <row r="1622" spans="2:11">
      <c r="B1622" t="s">
        <v>75</v>
      </c>
      <c r="C1622">
        <v>2009</v>
      </c>
      <c r="D1622" t="s">
        <v>1</v>
      </c>
      <c r="E1622" t="s">
        <v>2</v>
      </c>
      <c r="F1622" s="1">
        <v>762476</v>
      </c>
      <c r="K1622" s="1">
        <v>762476</v>
      </c>
    </row>
    <row r="1623" spans="2:11">
      <c r="B1623" t="s">
        <v>586</v>
      </c>
      <c r="C1623">
        <v>2009</v>
      </c>
      <c r="D1623" t="s">
        <v>1</v>
      </c>
      <c r="E1623" t="s">
        <v>2</v>
      </c>
      <c r="F1623" s="1">
        <v>100000</v>
      </c>
      <c r="K1623" s="1">
        <v>100000</v>
      </c>
    </row>
    <row r="1624" spans="2:11">
      <c r="B1624" t="s">
        <v>738</v>
      </c>
      <c r="C1624">
        <v>2009</v>
      </c>
      <c r="D1624" t="s">
        <v>1</v>
      </c>
      <c r="E1624" t="s">
        <v>2</v>
      </c>
      <c r="F1624" s="1">
        <v>2600000</v>
      </c>
      <c r="K1624" s="1">
        <v>2600000</v>
      </c>
    </row>
    <row r="1625" spans="2:11">
      <c r="B1625" t="s">
        <v>789</v>
      </c>
      <c r="C1625">
        <v>2009</v>
      </c>
      <c r="D1625" t="s">
        <v>1</v>
      </c>
      <c r="E1625" t="s">
        <v>2</v>
      </c>
      <c r="F1625" s="1">
        <v>3086347</v>
      </c>
      <c r="K1625" s="1">
        <v>3086347</v>
      </c>
    </row>
    <row r="1626" spans="2:11">
      <c r="B1626" t="s">
        <v>790</v>
      </c>
      <c r="C1626">
        <v>2009</v>
      </c>
      <c r="D1626" t="s">
        <v>1</v>
      </c>
      <c r="E1626" t="s">
        <v>2</v>
      </c>
      <c r="F1626" s="1">
        <v>156000</v>
      </c>
      <c r="K1626" s="1">
        <v>156000</v>
      </c>
    </row>
    <row r="1627" spans="2:11">
      <c r="B1627" t="s">
        <v>75</v>
      </c>
      <c r="C1627">
        <v>2009</v>
      </c>
      <c r="D1627" t="s">
        <v>1</v>
      </c>
      <c r="E1627" t="s">
        <v>2</v>
      </c>
      <c r="F1627" s="1">
        <v>30000</v>
      </c>
      <c r="K1627" s="1">
        <v>30000</v>
      </c>
    </row>
    <row r="1628" spans="2:11">
      <c r="B1628" t="s">
        <v>75</v>
      </c>
      <c r="C1628">
        <v>2009</v>
      </c>
      <c r="D1628" t="s">
        <v>1</v>
      </c>
      <c r="E1628" t="s">
        <v>2</v>
      </c>
      <c r="F1628" s="1">
        <v>750000</v>
      </c>
      <c r="K1628" s="1">
        <v>750000</v>
      </c>
    </row>
    <row r="1629" spans="2:11">
      <c r="B1629" t="s">
        <v>34</v>
      </c>
      <c r="C1629">
        <v>2009</v>
      </c>
      <c r="D1629" t="s">
        <v>1</v>
      </c>
      <c r="E1629" t="s">
        <v>2</v>
      </c>
      <c r="F1629" s="1">
        <v>3600000</v>
      </c>
      <c r="K1629" s="1">
        <v>3600000</v>
      </c>
    </row>
    <row r="1630" spans="2:11">
      <c r="B1630" t="s">
        <v>379</v>
      </c>
      <c r="C1630">
        <v>2009</v>
      </c>
      <c r="D1630" t="s">
        <v>1</v>
      </c>
      <c r="E1630" t="s">
        <v>2</v>
      </c>
      <c r="F1630" s="1">
        <v>191950</v>
      </c>
      <c r="K1630" s="1">
        <v>191950</v>
      </c>
    </row>
    <row r="1631" spans="2:11">
      <c r="B1631" t="s">
        <v>734</v>
      </c>
      <c r="C1631">
        <v>2009</v>
      </c>
      <c r="D1631" t="s">
        <v>1</v>
      </c>
      <c r="E1631" t="s">
        <v>2</v>
      </c>
      <c r="F1631" s="1">
        <v>132000</v>
      </c>
      <c r="K1631" s="1">
        <v>132000</v>
      </c>
    </row>
    <row r="1632" spans="2:11">
      <c r="B1632" t="s">
        <v>791</v>
      </c>
      <c r="C1632">
        <v>2009</v>
      </c>
      <c r="D1632" t="s">
        <v>1</v>
      </c>
      <c r="E1632" t="s">
        <v>2</v>
      </c>
      <c r="F1632" s="1">
        <v>129150</v>
      </c>
      <c r="K1632" s="1">
        <v>129150</v>
      </c>
    </row>
    <row r="1633" spans="2:11">
      <c r="B1633" t="s">
        <v>792</v>
      </c>
      <c r="C1633">
        <v>2009</v>
      </c>
      <c r="D1633" t="s">
        <v>1</v>
      </c>
      <c r="E1633" t="s">
        <v>2</v>
      </c>
      <c r="F1633" s="1">
        <v>85000</v>
      </c>
      <c r="K1633" s="1">
        <v>85000</v>
      </c>
    </row>
    <row r="1634" spans="2:11">
      <c r="B1634" t="s">
        <v>793</v>
      </c>
      <c r="C1634">
        <v>2009</v>
      </c>
      <c r="D1634" t="s">
        <v>1</v>
      </c>
      <c r="E1634" t="s">
        <v>2</v>
      </c>
      <c r="F1634" s="1">
        <v>216000</v>
      </c>
      <c r="K1634" s="1">
        <v>216000</v>
      </c>
    </row>
    <row r="1635" spans="2:11">
      <c r="B1635" t="s">
        <v>757</v>
      </c>
      <c r="C1635">
        <v>2009</v>
      </c>
      <c r="D1635" t="s">
        <v>1</v>
      </c>
      <c r="E1635" t="s">
        <v>2</v>
      </c>
      <c r="F1635" s="1">
        <v>179600</v>
      </c>
      <c r="K1635" s="1">
        <v>179600</v>
      </c>
    </row>
    <row r="1636" spans="2:11">
      <c r="B1636" t="s">
        <v>730</v>
      </c>
      <c r="C1636">
        <v>2009</v>
      </c>
      <c r="D1636" t="s">
        <v>1</v>
      </c>
      <c r="E1636" t="s">
        <v>2</v>
      </c>
      <c r="F1636" s="1">
        <v>240000</v>
      </c>
      <c r="K1636" s="1">
        <v>240000</v>
      </c>
    </row>
    <row r="1637" spans="2:11">
      <c r="B1637" t="s">
        <v>794</v>
      </c>
      <c r="C1637">
        <v>2009</v>
      </c>
      <c r="D1637" t="s">
        <v>1</v>
      </c>
      <c r="E1637" t="s">
        <v>2</v>
      </c>
      <c r="F1637" s="1">
        <v>54000</v>
      </c>
      <c r="K1637" s="1">
        <v>54000</v>
      </c>
    </row>
    <row r="1638" spans="2:11">
      <c r="B1638" t="s">
        <v>795</v>
      </c>
      <c r="C1638">
        <v>2009</v>
      </c>
      <c r="D1638" t="s">
        <v>1</v>
      </c>
      <c r="E1638" t="s">
        <v>2</v>
      </c>
      <c r="F1638" s="1">
        <v>191600</v>
      </c>
      <c r="K1638" s="1">
        <v>191600</v>
      </c>
    </row>
    <row r="1639" spans="2:11">
      <c r="B1639" t="s">
        <v>764</v>
      </c>
      <c r="C1639">
        <v>2009</v>
      </c>
      <c r="D1639" t="s">
        <v>1</v>
      </c>
      <c r="E1639" t="s">
        <v>2</v>
      </c>
      <c r="F1639" s="1">
        <v>213750</v>
      </c>
      <c r="K1639" s="1">
        <v>213750</v>
      </c>
    </row>
    <row r="1640" spans="2:11">
      <c r="B1640" t="s">
        <v>796</v>
      </c>
      <c r="C1640">
        <v>2009</v>
      </c>
      <c r="D1640" t="s">
        <v>1</v>
      </c>
      <c r="E1640" t="s">
        <v>2</v>
      </c>
      <c r="F1640" s="1">
        <v>172000</v>
      </c>
      <c r="K1640" s="1">
        <v>172000</v>
      </c>
    </row>
    <row r="1641" spans="2:11">
      <c r="B1641" t="s">
        <v>797</v>
      </c>
      <c r="C1641">
        <v>2009</v>
      </c>
      <c r="D1641" t="s">
        <v>1</v>
      </c>
      <c r="E1641" t="s">
        <v>2</v>
      </c>
      <c r="F1641" s="1">
        <v>202500</v>
      </c>
      <c r="K1641" s="1">
        <v>202500</v>
      </c>
    </row>
    <row r="1642" spans="2:11">
      <c r="B1642" t="s">
        <v>798</v>
      </c>
      <c r="C1642">
        <v>2009</v>
      </c>
      <c r="D1642" t="s">
        <v>1</v>
      </c>
      <c r="E1642" t="s">
        <v>2</v>
      </c>
      <c r="F1642" s="1">
        <v>139950</v>
      </c>
      <c r="K1642" s="1">
        <v>139950</v>
      </c>
    </row>
    <row r="1643" spans="2:11">
      <c r="B1643" t="s">
        <v>799</v>
      </c>
      <c r="C1643">
        <v>2009</v>
      </c>
      <c r="D1643" t="s">
        <v>1</v>
      </c>
      <c r="E1643" t="s">
        <v>2</v>
      </c>
      <c r="F1643" s="1">
        <v>2250000</v>
      </c>
      <c r="K1643" s="1">
        <v>2250000</v>
      </c>
    </row>
    <row r="1644" spans="2:11">
      <c r="B1644" t="s">
        <v>536</v>
      </c>
      <c r="C1644">
        <v>2009</v>
      </c>
      <c r="D1644" t="s">
        <v>1</v>
      </c>
      <c r="E1644" t="s">
        <v>2</v>
      </c>
      <c r="F1644" s="1">
        <v>2950500</v>
      </c>
      <c r="K1644" s="1">
        <v>2950500</v>
      </c>
    </row>
    <row r="1645" spans="2:11">
      <c r="B1645" t="s">
        <v>800</v>
      </c>
      <c r="C1645">
        <v>2009</v>
      </c>
      <c r="D1645" t="s">
        <v>1</v>
      </c>
      <c r="E1645" t="s">
        <v>2</v>
      </c>
      <c r="F1645" s="1">
        <v>1800000</v>
      </c>
      <c r="K1645" s="1">
        <v>1800000</v>
      </c>
    </row>
    <row r="1646" spans="2:11">
      <c r="B1646" t="s">
        <v>801</v>
      </c>
      <c r="C1646">
        <v>2009</v>
      </c>
      <c r="D1646" t="s">
        <v>1</v>
      </c>
      <c r="E1646" t="s">
        <v>2</v>
      </c>
      <c r="F1646" s="1">
        <v>6300000</v>
      </c>
      <c r="K1646" s="1">
        <v>6300000</v>
      </c>
    </row>
    <row r="1647" spans="2:11">
      <c r="B1647" t="s">
        <v>685</v>
      </c>
      <c r="C1647">
        <v>2009</v>
      </c>
      <c r="D1647" t="s">
        <v>1</v>
      </c>
      <c r="E1647" t="s">
        <v>2</v>
      </c>
      <c r="F1647" s="1">
        <v>1194000</v>
      </c>
      <c r="K1647" s="1">
        <v>1194000</v>
      </c>
    </row>
    <row r="1648" spans="2:11">
      <c r="B1648" t="s">
        <v>440</v>
      </c>
      <c r="C1648">
        <v>2009</v>
      </c>
      <c r="D1648" t="s">
        <v>1</v>
      </c>
      <c r="E1648" t="s">
        <v>2</v>
      </c>
      <c r="F1648" s="1">
        <v>5499727</v>
      </c>
      <c r="K1648" s="1">
        <v>5499727</v>
      </c>
    </row>
    <row r="1649" spans="2:12">
      <c r="B1649" t="s">
        <v>789</v>
      </c>
      <c r="C1649">
        <v>2009</v>
      </c>
      <c r="D1649" t="s">
        <v>1</v>
      </c>
      <c r="E1649" t="s">
        <v>2</v>
      </c>
      <c r="F1649" s="1">
        <v>635003</v>
      </c>
      <c r="K1649" s="1">
        <v>635003</v>
      </c>
    </row>
    <row r="1650" spans="2:12">
      <c r="B1650" t="s">
        <v>802</v>
      </c>
      <c r="C1650">
        <v>2009</v>
      </c>
      <c r="D1650" t="s">
        <v>1</v>
      </c>
      <c r="E1650" t="s">
        <v>2</v>
      </c>
      <c r="F1650" s="1">
        <v>35000</v>
      </c>
      <c r="K1650" s="1">
        <v>35000</v>
      </c>
    </row>
    <row r="1651" spans="2:12">
      <c r="B1651" t="s">
        <v>789</v>
      </c>
      <c r="C1651">
        <v>2009</v>
      </c>
      <c r="D1651" t="s">
        <v>1</v>
      </c>
      <c r="E1651" t="s">
        <v>2</v>
      </c>
      <c r="F1651" s="1">
        <v>500000</v>
      </c>
      <c r="K1651" s="1">
        <v>500000</v>
      </c>
    </row>
    <row r="1652" spans="2:12">
      <c r="B1652" t="s">
        <v>616</v>
      </c>
      <c r="C1652">
        <v>2009</v>
      </c>
      <c r="D1652" t="s">
        <v>1</v>
      </c>
      <c r="E1652" t="s">
        <v>2</v>
      </c>
      <c r="F1652" s="1">
        <v>7030400</v>
      </c>
      <c r="K1652" s="1">
        <v>7030400</v>
      </c>
    </row>
    <row r="1653" spans="2:12">
      <c r="B1653" t="s">
        <v>768</v>
      </c>
      <c r="C1653">
        <v>2009</v>
      </c>
      <c r="D1653" t="s">
        <v>1</v>
      </c>
      <c r="E1653" t="s">
        <v>2</v>
      </c>
      <c r="F1653" s="1">
        <v>2217000</v>
      </c>
      <c r="K1653" s="1">
        <v>2217000</v>
      </c>
    </row>
    <row r="1654" spans="2:12">
      <c r="B1654" t="s">
        <v>723</v>
      </c>
      <c r="C1654">
        <v>2009</v>
      </c>
      <c r="D1654" t="s">
        <v>1</v>
      </c>
      <c r="E1654" t="s">
        <v>2</v>
      </c>
      <c r="F1654" s="1">
        <v>8959808</v>
      </c>
      <c r="K1654" s="1">
        <v>8959808</v>
      </c>
    </row>
    <row r="1655" spans="2:12">
      <c r="B1655" t="s">
        <v>619</v>
      </c>
      <c r="C1655">
        <v>2009</v>
      </c>
      <c r="D1655" t="s">
        <v>1</v>
      </c>
      <c r="E1655" t="s">
        <v>2</v>
      </c>
      <c r="F1655" s="1">
        <v>1116000</v>
      </c>
      <c r="K1655" s="1">
        <v>1116000</v>
      </c>
    </row>
    <row r="1656" spans="2:12">
      <c r="B1656" t="s">
        <v>720</v>
      </c>
      <c r="C1656">
        <v>2009</v>
      </c>
      <c r="D1656" t="s">
        <v>1</v>
      </c>
      <c r="E1656" t="s">
        <v>2</v>
      </c>
      <c r="F1656" s="1">
        <v>884417</v>
      </c>
      <c r="K1656" s="1">
        <v>884417</v>
      </c>
    </row>
    <row r="1657" spans="2:12">
      <c r="B1657" t="s">
        <v>620</v>
      </c>
      <c r="C1657">
        <v>2009</v>
      </c>
      <c r="D1657" t="s">
        <v>1</v>
      </c>
      <c r="E1657" t="s">
        <v>2</v>
      </c>
      <c r="F1657" s="1">
        <v>558000</v>
      </c>
      <c r="K1657" s="1">
        <v>558000</v>
      </c>
    </row>
    <row r="1658" spans="2:12">
      <c r="B1658" t="s">
        <v>613</v>
      </c>
      <c r="C1658">
        <v>2009</v>
      </c>
      <c r="D1658" t="s">
        <v>1</v>
      </c>
      <c r="E1658" t="s">
        <v>2</v>
      </c>
      <c r="F1658" s="1">
        <v>4326400</v>
      </c>
      <c r="K1658" s="1">
        <v>4326400</v>
      </c>
    </row>
    <row r="1659" spans="2:12">
      <c r="B1659" t="s">
        <v>50</v>
      </c>
      <c r="C1659">
        <v>2009</v>
      </c>
      <c r="D1659" t="s">
        <v>1</v>
      </c>
      <c r="E1659" t="s">
        <v>2</v>
      </c>
      <c r="F1659" s="1">
        <v>15860000</v>
      </c>
      <c r="K1659" s="1">
        <v>15860000</v>
      </c>
    </row>
    <row r="1660" spans="2:12">
      <c r="B1660" t="s">
        <v>718</v>
      </c>
      <c r="C1660">
        <v>2009</v>
      </c>
      <c r="D1660" t="s">
        <v>1</v>
      </c>
      <c r="E1660" t="s">
        <v>2</v>
      </c>
      <c r="F1660" s="1">
        <v>4500000</v>
      </c>
      <c r="K1660" s="1">
        <v>4500000</v>
      </c>
    </row>
    <row r="1661" spans="2:12">
      <c r="B1661" t="s">
        <v>379</v>
      </c>
      <c r="C1661">
        <v>2009</v>
      </c>
      <c r="D1661" t="s">
        <v>1</v>
      </c>
      <c r="E1661" t="s">
        <v>2</v>
      </c>
      <c r="F1661" s="1">
        <v>25464998</v>
      </c>
      <c r="K1661" s="1">
        <v>25464998</v>
      </c>
    </row>
    <row r="1662" spans="2:12">
      <c r="B1662" t="s">
        <v>803</v>
      </c>
      <c r="C1662">
        <v>2009</v>
      </c>
      <c r="D1662" t="s">
        <v>1</v>
      </c>
      <c r="E1662" t="s">
        <v>2</v>
      </c>
      <c r="F1662" s="1">
        <v>2750000</v>
      </c>
      <c r="K1662" s="1">
        <v>2750000</v>
      </c>
    </row>
    <row r="1663" spans="2:12">
      <c r="B1663" t="s">
        <v>634</v>
      </c>
      <c r="C1663">
        <v>2009</v>
      </c>
      <c r="D1663" t="s">
        <v>1</v>
      </c>
      <c r="E1663" t="s">
        <v>2</v>
      </c>
      <c r="F1663" s="1">
        <v>45012830</v>
      </c>
      <c r="K1663" s="1">
        <v>45012830</v>
      </c>
      <c r="L1663">
        <v>2000</v>
      </c>
    </row>
    <row r="1664" spans="2:12">
      <c r="B1664" t="s">
        <v>804</v>
      </c>
      <c r="C1664">
        <v>2009</v>
      </c>
      <c r="D1664" t="s">
        <v>1</v>
      </c>
      <c r="E1664" t="s">
        <v>2</v>
      </c>
      <c r="F1664" s="1">
        <v>22263</v>
      </c>
      <c r="K1664" s="1">
        <v>22263</v>
      </c>
    </row>
    <row r="1665" spans="2:12">
      <c r="B1665" t="s">
        <v>483</v>
      </c>
      <c r="C1665">
        <v>2009</v>
      </c>
      <c r="D1665" t="s">
        <v>1</v>
      </c>
      <c r="E1665" t="s">
        <v>2</v>
      </c>
      <c r="F1665" s="1">
        <v>100000</v>
      </c>
      <c r="K1665" s="1">
        <v>100000</v>
      </c>
    </row>
    <row r="1666" spans="2:12">
      <c r="B1666" t="s">
        <v>804</v>
      </c>
      <c r="C1666">
        <v>2009</v>
      </c>
      <c r="D1666" t="s">
        <v>1</v>
      </c>
      <c r="E1666" t="s">
        <v>2</v>
      </c>
      <c r="F1666" s="1">
        <v>227352</v>
      </c>
      <c r="K1666" s="1">
        <v>227352</v>
      </c>
      <c r="L1666">
        <v>1999</v>
      </c>
    </row>
    <row r="1667" spans="2:12">
      <c r="B1667" t="s">
        <v>289</v>
      </c>
      <c r="C1667">
        <v>2012</v>
      </c>
      <c r="D1667" t="s">
        <v>1</v>
      </c>
      <c r="E1667" t="s">
        <v>2</v>
      </c>
      <c r="F1667" s="1">
        <v>314996</v>
      </c>
      <c r="K1667" s="1">
        <v>314996</v>
      </c>
    </row>
    <row r="1668" spans="2:12">
      <c r="B1668" t="s">
        <v>55</v>
      </c>
      <c r="C1668">
        <v>2012</v>
      </c>
      <c r="D1668" t="s">
        <v>1</v>
      </c>
      <c r="E1668" t="s">
        <v>2</v>
      </c>
      <c r="F1668" s="1">
        <v>100000</v>
      </c>
      <c r="K1668" s="1">
        <v>100000</v>
      </c>
    </row>
    <row r="1669" spans="2:12">
      <c r="B1669" t="s">
        <v>75</v>
      </c>
      <c r="C1669">
        <v>2012</v>
      </c>
      <c r="D1669" t="s">
        <v>1</v>
      </c>
      <c r="E1669" t="s">
        <v>2</v>
      </c>
      <c r="F1669" s="1">
        <v>560000</v>
      </c>
      <c r="K1669" s="1">
        <v>560000</v>
      </c>
    </row>
    <row r="1670" spans="2:12">
      <c r="B1670" t="s">
        <v>75</v>
      </c>
      <c r="C1670">
        <v>2012</v>
      </c>
      <c r="D1670" t="s">
        <v>1</v>
      </c>
      <c r="E1670" t="s">
        <v>2</v>
      </c>
      <c r="F1670" s="1">
        <v>500000</v>
      </c>
      <c r="K1670" s="1">
        <v>500000</v>
      </c>
    </row>
    <row r="1671" spans="2:12">
      <c r="B1671" t="s">
        <v>598</v>
      </c>
      <c r="C1671">
        <v>2012</v>
      </c>
      <c r="D1671" t="s">
        <v>1</v>
      </c>
      <c r="E1671" t="s">
        <v>2</v>
      </c>
      <c r="F1671" s="1">
        <v>421752</v>
      </c>
      <c r="K1671" s="1">
        <v>421752</v>
      </c>
    </row>
    <row r="1672" spans="2:12">
      <c r="B1672" t="s">
        <v>598</v>
      </c>
      <c r="C1672">
        <v>2012</v>
      </c>
      <c r="D1672" t="s">
        <v>1</v>
      </c>
      <c r="E1672" t="s">
        <v>2</v>
      </c>
      <c r="F1672" s="1">
        <v>999406</v>
      </c>
      <c r="K1672" s="1">
        <v>999406</v>
      </c>
    </row>
    <row r="1673" spans="2:12">
      <c r="B1673" t="s">
        <v>323</v>
      </c>
      <c r="C1673">
        <v>2012</v>
      </c>
      <c r="D1673" t="s">
        <v>1</v>
      </c>
      <c r="E1673" t="s">
        <v>2</v>
      </c>
      <c r="F1673" s="1">
        <v>110000</v>
      </c>
      <c r="K1673" s="1">
        <v>110000</v>
      </c>
    </row>
    <row r="1674" spans="2:12">
      <c r="B1674" t="s">
        <v>175</v>
      </c>
      <c r="C1674">
        <v>2012</v>
      </c>
      <c r="D1674" t="s">
        <v>1</v>
      </c>
      <c r="E1674" t="s">
        <v>2</v>
      </c>
      <c r="F1674" s="1">
        <v>3002252</v>
      </c>
      <c r="K1674" s="1">
        <v>3002252</v>
      </c>
    </row>
    <row r="1675" spans="2:12">
      <c r="B1675" t="s">
        <v>338</v>
      </c>
      <c r="C1675">
        <v>2012</v>
      </c>
      <c r="D1675" t="s">
        <v>1</v>
      </c>
      <c r="E1675" t="s">
        <v>2</v>
      </c>
      <c r="F1675" s="1">
        <v>1925000</v>
      </c>
      <c r="K1675" s="1">
        <v>1925000</v>
      </c>
    </row>
    <row r="1676" spans="2:12">
      <c r="B1676" t="s">
        <v>463</v>
      </c>
      <c r="C1676">
        <v>2012</v>
      </c>
      <c r="D1676" t="s">
        <v>1</v>
      </c>
      <c r="E1676" t="s">
        <v>2</v>
      </c>
      <c r="F1676" s="1">
        <v>673378</v>
      </c>
      <c r="K1676" s="1">
        <v>673378</v>
      </c>
    </row>
    <row r="1677" spans="2:12">
      <c r="B1677" t="s">
        <v>22</v>
      </c>
      <c r="C1677">
        <v>2012</v>
      </c>
      <c r="D1677" t="s">
        <v>1</v>
      </c>
      <c r="E1677" t="s">
        <v>2</v>
      </c>
      <c r="F1677" s="1">
        <v>1903089</v>
      </c>
      <c r="K1677" s="1">
        <v>1903089</v>
      </c>
    </row>
    <row r="1678" spans="2:12">
      <c r="B1678" t="s">
        <v>836</v>
      </c>
      <c r="C1678">
        <v>2012</v>
      </c>
      <c r="D1678" t="s">
        <v>1</v>
      </c>
      <c r="E1678" t="s">
        <v>2</v>
      </c>
      <c r="F1678" s="1">
        <v>3250000</v>
      </c>
      <c r="K1678" s="1">
        <v>3250000</v>
      </c>
    </row>
    <row r="1679" spans="2:12">
      <c r="B1679" t="s">
        <v>837</v>
      </c>
      <c r="C1679">
        <v>2012</v>
      </c>
      <c r="D1679" t="s">
        <v>1</v>
      </c>
      <c r="E1679" t="s">
        <v>2</v>
      </c>
      <c r="F1679" s="1">
        <v>2499210</v>
      </c>
      <c r="K1679" s="1">
        <v>2499210</v>
      </c>
    </row>
    <row r="1680" spans="2:12">
      <c r="B1680" t="s">
        <v>121</v>
      </c>
      <c r="C1680">
        <v>2012</v>
      </c>
      <c r="D1680" t="s">
        <v>1</v>
      </c>
      <c r="E1680" t="s">
        <v>2</v>
      </c>
      <c r="F1680" s="1">
        <v>20000</v>
      </c>
      <c r="K1680" s="1">
        <v>20000</v>
      </c>
    </row>
    <row r="1681" spans="2:11">
      <c r="B1681" t="s">
        <v>102</v>
      </c>
      <c r="C1681">
        <v>2012</v>
      </c>
      <c r="D1681" t="s">
        <v>1</v>
      </c>
      <c r="E1681" t="s">
        <v>2</v>
      </c>
      <c r="F1681" s="1">
        <v>1172327</v>
      </c>
      <c r="K1681" s="1">
        <v>1172327</v>
      </c>
    </row>
    <row r="1682" spans="2:11">
      <c r="B1682" t="s">
        <v>63</v>
      </c>
      <c r="C1682">
        <v>2012</v>
      </c>
      <c r="D1682" t="s">
        <v>1</v>
      </c>
      <c r="E1682" t="s">
        <v>2</v>
      </c>
      <c r="F1682" s="1">
        <v>1277648</v>
      </c>
      <c r="K1682" s="1">
        <v>1277648</v>
      </c>
    </row>
    <row r="1683" spans="2:11">
      <c r="B1683" t="s">
        <v>330</v>
      </c>
      <c r="C1683">
        <v>2012</v>
      </c>
      <c r="D1683" t="s">
        <v>1</v>
      </c>
      <c r="E1683" t="s">
        <v>2</v>
      </c>
      <c r="F1683" s="1">
        <v>75000</v>
      </c>
      <c r="K1683" s="1">
        <v>75000</v>
      </c>
    </row>
    <row r="1684" spans="2:11">
      <c r="B1684" t="s">
        <v>838</v>
      </c>
      <c r="C1684">
        <v>2012</v>
      </c>
      <c r="D1684" t="s">
        <v>1</v>
      </c>
      <c r="E1684" t="s">
        <v>2</v>
      </c>
      <c r="F1684" s="1">
        <v>1466983</v>
      </c>
      <c r="K1684" s="1">
        <v>1466983</v>
      </c>
    </row>
    <row r="1685" spans="2:11">
      <c r="B1685" t="s">
        <v>839</v>
      </c>
      <c r="C1685">
        <v>2012</v>
      </c>
      <c r="D1685" t="s">
        <v>1</v>
      </c>
      <c r="E1685" t="s">
        <v>2</v>
      </c>
      <c r="F1685" s="1">
        <v>2192636</v>
      </c>
      <c r="K1685" s="1">
        <v>2192636</v>
      </c>
    </row>
    <row r="1686" spans="2:11">
      <c r="B1686" t="s">
        <v>346</v>
      </c>
      <c r="C1686">
        <v>2012</v>
      </c>
      <c r="D1686" t="s">
        <v>1</v>
      </c>
      <c r="E1686" t="s">
        <v>2</v>
      </c>
      <c r="F1686" s="1">
        <v>450000</v>
      </c>
      <c r="K1686" s="1">
        <v>450000</v>
      </c>
    </row>
    <row r="1687" spans="2:11">
      <c r="B1687" t="s">
        <v>22</v>
      </c>
      <c r="C1687">
        <v>2012</v>
      </c>
      <c r="D1687" t="s">
        <v>1</v>
      </c>
      <c r="E1687" t="s">
        <v>2</v>
      </c>
      <c r="F1687" s="1">
        <v>965738</v>
      </c>
      <c r="K1687" s="1">
        <v>965738</v>
      </c>
    </row>
    <row r="1688" spans="2:11">
      <c r="B1688" t="s">
        <v>71</v>
      </c>
      <c r="C1688">
        <v>2012</v>
      </c>
      <c r="D1688" t="s">
        <v>1</v>
      </c>
      <c r="E1688" t="s">
        <v>2</v>
      </c>
      <c r="F1688" s="1">
        <v>3700737</v>
      </c>
      <c r="K1688" s="1">
        <v>3700737</v>
      </c>
    </row>
    <row r="1689" spans="2:11">
      <c r="B1689" t="s">
        <v>840</v>
      </c>
      <c r="C1689">
        <v>2012</v>
      </c>
      <c r="D1689" t="s">
        <v>1</v>
      </c>
      <c r="E1689" t="s">
        <v>2</v>
      </c>
      <c r="F1689" s="1">
        <v>2773069</v>
      </c>
      <c r="K1689" s="1">
        <v>2773069</v>
      </c>
    </row>
    <row r="1690" spans="2:11">
      <c r="B1690" t="s">
        <v>114</v>
      </c>
      <c r="C1690">
        <v>2012</v>
      </c>
      <c r="D1690" t="s">
        <v>1</v>
      </c>
      <c r="E1690" t="s">
        <v>2</v>
      </c>
      <c r="F1690" s="1">
        <v>4001999</v>
      </c>
      <c r="K1690" s="1">
        <v>4001999</v>
      </c>
    </row>
    <row r="1691" spans="2:11">
      <c r="B1691" t="s">
        <v>56</v>
      </c>
      <c r="C1691">
        <v>2012</v>
      </c>
      <c r="D1691" t="s">
        <v>1</v>
      </c>
      <c r="E1691" t="s">
        <v>2</v>
      </c>
      <c r="F1691" s="1">
        <v>150003</v>
      </c>
      <c r="K1691" s="1">
        <v>150003</v>
      </c>
    </row>
    <row r="1692" spans="2:11">
      <c r="B1692" t="s">
        <v>4</v>
      </c>
      <c r="C1692">
        <v>2012</v>
      </c>
      <c r="D1692" t="s">
        <v>1</v>
      </c>
      <c r="E1692" t="s">
        <v>2</v>
      </c>
      <c r="F1692" s="1">
        <v>1486321</v>
      </c>
      <c r="K1692" s="1">
        <v>1486321</v>
      </c>
    </row>
    <row r="1693" spans="2:11">
      <c r="B1693" t="s">
        <v>205</v>
      </c>
      <c r="C1693">
        <v>2012</v>
      </c>
      <c r="D1693" t="s">
        <v>1</v>
      </c>
      <c r="E1693" t="s">
        <v>2</v>
      </c>
      <c r="F1693" s="1">
        <v>1800925</v>
      </c>
      <c r="K1693" s="1">
        <v>1800925</v>
      </c>
    </row>
    <row r="1694" spans="2:11">
      <c r="B1694" t="s">
        <v>81</v>
      </c>
      <c r="C1694">
        <v>2012</v>
      </c>
      <c r="D1694" t="s">
        <v>1</v>
      </c>
      <c r="E1694" t="s">
        <v>2</v>
      </c>
      <c r="F1694" s="1">
        <v>647000</v>
      </c>
      <c r="K1694" s="1">
        <v>647000</v>
      </c>
    </row>
    <row r="1695" spans="2:11">
      <c r="B1695" t="s">
        <v>841</v>
      </c>
      <c r="C1695">
        <v>2012</v>
      </c>
      <c r="D1695" t="s">
        <v>1</v>
      </c>
      <c r="E1695" t="s">
        <v>2</v>
      </c>
      <c r="F1695" s="1">
        <v>1054143</v>
      </c>
      <c r="K1695" s="1">
        <v>1054143</v>
      </c>
    </row>
    <row r="1696" spans="2:11">
      <c r="B1696" t="s">
        <v>71</v>
      </c>
      <c r="C1696">
        <v>2012</v>
      </c>
      <c r="D1696" t="s">
        <v>1</v>
      </c>
      <c r="E1696" t="s">
        <v>2</v>
      </c>
      <c r="F1696" s="1">
        <v>514872</v>
      </c>
      <c r="K1696" s="1">
        <v>514872</v>
      </c>
    </row>
    <row r="1697" spans="2:11">
      <c r="B1697" t="s">
        <v>23</v>
      </c>
      <c r="C1697">
        <v>2012</v>
      </c>
      <c r="D1697" t="s">
        <v>1</v>
      </c>
      <c r="E1697" t="s">
        <v>2</v>
      </c>
      <c r="F1697" s="1">
        <v>1748337</v>
      </c>
      <c r="K1697" s="1">
        <v>1748337</v>
      </c>
    </row>
    <row r="1698" spans="2:11">
      <c r="B1698" t="s">
        <v>414</v>
      </c>
      <c r="C1698">
        <v>2012</v>
      </c>
      <c r="D1698" t="s">
        <v>1</v>
      </c>
      <c r="E1698" t="s">
        <v>2</v>
      </c>
      <c r="F1698" s="1">
        <v>3700000</v>
      </c>
      <c r="K1698" s="1">
        <v>3700000</v>
      </c>
    </row>
    <row r="1699" spans="2:11">
      <c r="B1699" t="s">
        <v>136</v>
      </c>
      <c r="C1699">
        <v>2012</v>
      </c>
      <c r="D1699" t="s">
        <v>1</v>
      </c>
      <c r="E1699" t="s">
        <v>2</v>
      </c>
      <c r="F1699" s="1">
        <v>564323</v>
      </c>
      <c r="K1699" s="1">
        <v>564323</v>
      </c>
    </row>
    <row r="1700" spans="2:11">
      <c r="B1700" t="s">
        <v>7</v>
      </c>
      <c r="C1700">
        <v>2012</v>
      </c>
      <c r="D1700" t="s">
        <v>1</v>
      </c>
      <c r="E1700" t="s">
        <v>2</v>
      </c>
      <c r="F1700" s="1">
        <v>1130000</v>
      </c>
      <c r="K1700" s="1">
        <v>1130000</v>
      </c>
    </row>
    <row r="1701" spans="2:11">
      <c r="B1701" t="s">
        <v>274</v>
      </c>
      <c r="C1701">
        <v>2012</v>
      </c>
      <c r="D1701" t="s">
        <v>1</v>
      </c>
      <c r="E1701" t="s">
        <v>2</v>
      </c>
      <c r="F1701" s="1">
        <v>500000</v>
      </c>
      <c r="K1701" s="1">
        <v>500000</v>
      </c>
    </row>
    <row r="1702" spans="2:11">
      <c r="B1702" t="s">
        <v>421</v>
      </c>
      <c r="C1702">
        <v>2012</v>
      </c>
      <c r="D1702" t="s">
        <v>1</v>
      </c>
      <c r="E1702" t="s">
        <v>2</v>
      </c>
      <c r="F1702" s="1">
        <v>149644</v>
      </c>
      <c r="K1702" s="1">
        <v>149644</v>
      </c>
    </row>
    <row r="1703" spans="2:11">
      <c r="B1703" t="s">
        <v>16</v>
      </c>
      <c r="C1703">
        <v>2012</v>
      </c>
      <c r="D1703" t="s">
        <v>1</v>
      </c>
      <c r="E1703" t="s">
        <v>2</v>
      </c>
      <c r="F1703" s="1">
        <v>1815810</v>
      </c>
      <c r="K1703" s="1">
        <v>1815810</v>
      </c>
    </row>
    <row r="1704" spans="2:11">
      <c r="B1704" t="s">
        <v>148</v>
      </c>
      <c r="C1704">
        <v>2012</v>
      </c>
      <c r="D1704" t="s">
        <v>1</v>
      </c>
      <c r="E1704" t="s">
        <v>2</v>
      </c>
      <c r="F1704" s="1">
        <v>2968172</v>
      </c>
      <c r="K1704" s="1">
        <v>2968172</v>
      </c>
    </row>
    <row r="1705" spans="2:11">
      <c r="B1705" t="s">
        <v>344</v>
      </c>
      <c r="C1705">
        <v>2012</v>
      </c>
      <c r="D1705" t="s">
        <v>1</v>
      </c>
      <c r="E1705" t="s">
        <v>2</v>
      </c>
      <c r="F1705" s="1">
        <v>410929</v>
      </c>
      <c r="K1705" s="1">
        <v>410929</v>
      </c>
    </row>
    <row r="1706" spans="2:11">
      <c r="B1706" t="s">
        <v>66</v>
      </c>
      <c r="C1706">
        <v>2012</v>
      </c>
      <c r="D1706" t="s">
        <v>1</v>
      </c>
      <c r="E1706" t="s">
        <v>2</v>
      </c>
      <c r="F1706" s="1">
        <v>299384</v>
      </c>
      <c r="K1706" s="1">
        <v>299384</v>
      </c>
    </row>
    <row r="1707" spans="2:11">
      <c r="B1707" t="s">
        <v>227</v>
      </c>
      <c r="C1707">
        <v>2012</v>
      </c>
      <c r="D1707" t="s">
        <v>1</v>
      </c>
      <c r="E1707" t="s">
        <v>2</v>
      </c>
      <c r="F1707" s="1">
        <v>250000</v>
      </c>
      <c r="K1707" s="1">
        <v>250000</v>
      </c>
    </row>
    <row r="1708" spans="2:11">
      <c r="B1708" t="s">
        <v>344</v>
      </c>
      <c r="C1708">
        <v>2012</v>
      </c>
      <c r="D1708" t="s">
        <v>1</v>
      </c>
      <c r="E1708" t="s">
        <v>2</v>
      </c>
      <c r="F1708" s="1">
        <v>250000</v>
      </c>
      <c r="K1708" s="1">
        <v>250000</v>
      </c>
    </row>
    <row r="1709" spans="2:11">
      <c r="B1709" t="s">
        <v>625</v>
      </c>
      <c r="C1709">
        <v>2012</v>
      </c>
      <c r="D1709" t="s">
        <v>1</v>
      </c>
      <c r="E1709" t="s">
        <v>2</v>
      </c>
      <c r="F1709" s="1">
        <v>200000</v>
      </c>
      <c r="K1709" s="1">
        <v>200000</v>
      </c>
    </row>
    <row r="1710" spans="2:11">
      <c r="B1710" t="s">
        <v>293</v>
      </c>
      <c r="C1710">
        <v>2012</v>
      </c>
      <c r="D1710" t="s">
        <v>1</v>
      </c>
      <c r="E1710" t="s">
        <v>2</v>
      </c>
      <c r="F1710" s="1">
        <v>1600000</v>
      </c>
      <c r="K1710" s="1">
        <v>1600000</v>
      </c>
    </row>
    <row r="1711" spans="2:11">
      <c r="B1711" t="s">
        <v>359</v>
      </c>
      <c r="C1711">
        <v>2012</v>
      </c>
      <c r="D1711" t="s">
        <v>1</v>
      </c>
      <c r="E1711" t="s">
        <v>2</v>
      </c>
      <c r="F1711" s="1">
        <v>5767457</v>
      </c>
      <c r="K1711" s="1">
        <v>5767457</v>
      </c>
    </row>
    <row r="1712" spans="2:11">
      <c r="B1712" t="s">
        <v>102</v>
      </c>
      <c r="C1712">
        <v>2012</v>
      </c>
      <c r="D1712" t="s">
        <v>1</v>
      </c>
      <c r="E1712" t="s">
        <v>2</v>
      </c>
      <c r="F1712" s="1">
        <v>500000</v>
      </c>
      <c r="K1712" s="1">
        <v>500000</v>
      </c>
    </row>
    <row r="1713" spans="2:11">
      <c r="B1713" t="s">
        <v>38</v>
      </c>
      <c r="C1713">
        <v>2012</v>
      </c>
      <c r="D1713" t="s">
        <v>1</v>
      </c>
      <c r="E1713" t="s">
        <v>2</v>
      </c>
      <c r="F1713" s="1">
        <v>200000</v>
      </c>
      <c r="K1713" s="1">
        <v>200000</v>
      </c>
    </row>
    <row r="1714" spans="2:11">
      <c r="B1714" t="s">
        <v>481</v>
      </c>
      <c r="C1714">
        <v>2012</v>
      </c>
      <c r="D1714" t="s">
        <v>1</v>
      </c>
      <c r="E1714" t="s">
        <v>2</v>
      </c>
      <c r="F1714" s="1">
        <v>752332</v>
      </c>
      <c r="K1714" s="1">
        <v>752332</v>
      </c>
    </row>
    <row r="1715" spans="2:11">
      <c r="B1715" t="s">
        <v>78</v>
      </c>
      <c r="C1715">
        <v>2012</v>
      </c>
      <c r="D1715" t="s">
        <v>1</v>
      </c>
      <c r="E1715" t="s">
        <v>2</v>
      </c>
      <c r="F1715" s="1">
        <v>500000</v>
      </c>
      <c r="K1715" s="1">
        <v>500000</v>
      </c>
    </row>
    <row r="1716" spans="2:11">
      <c r="B1716" t="s">
        <v>234</v>
      </c>
      <c r="C1716">
        <v>2012</v>
      </c>
      <c r="D1716" t="s">
        <v>1</v>
      </c>
      <c r="E1716" t="s">
        <v>2</v>
      </c>
      <c r="F1716" s="1">
        <v>1250000</v>
      </c>
      <c r="K1716" s="1">
        <v>1250000</v>
      </c>
    </row>
    <row r="1717" spans="2:11">
      <c r="B1717" t="s">
        <v>59</v>
      </c>
      <c r="C1717">
        <v>2012</v>
      </c>
      <c r="D1717" t="s">
        <v>1</v>
      </c>
      <c r="E1717" t="s">
        <v>2</v>
      </c>
      <c r="F1717" s="1">
        <v>750000</v>
      </c>
      <c r="K1717" s="1">
        <v>750000</v>
      </c>
    </row>
    <row r="1718" spans="2:11">
      <c r="B1718" t="s">
        <v>744</v>
      </c>
      <c r="C1718">
        <v>2012</v>
      </c>
      <c r="D1718" t="s">
        <v>1</v>
      </c>
      <c r="E1718" t="s">
        <v>2</v>
      </c>
      <c r="F1718" s="1">
        <v>590525</v>
      </c>
      <c r="K1718" s="1">
        <v>590525</v>
      </c>
    </row>
    <row r="1719" spans="2:11">
      <c r="B1719" t="s">
        <v>200</v>
      </c>
      <c r="C1719">
        <v>2012</v>
      </c>
      <c r="D1719" t="s">
        <v>1</v>
      </c>
      <c r="E1719" t="s">
        <v>2</v>
      </c>
      <c r="F1719" s="1">
        <v>201700</v>
      </c>
      <c r="K1719" s="1">
        <v>201700</v>
      </c>
    </row>
    <row r="1720" spans="2:11">
      <c r="B1720" t="s">
        <v>363</v>
      </c>
      <c r="C1720">
        <v>2012</v>
      </c>
      <c r="D1720" t="s">
        <v>1</v>
      </c>
      <c r="E1720" t="s">
        <v>2</v>
      </c>
      <c r="F1720" s="1">
        <v>200000</v>
      </c>
      <c r="K1720" s="1">
        <v>200000</v>
      </c>
    </row>
    <row r="1721" spans="2:11">
      <c r="B1721" t="s">
        <v>74</v>
      </c>
      <c r="C1721">
        <v>2012</v>
      </c>
      <c r="D1721" t="s">
        <v>1</v>
      </c>
      <c r="E1721" t="s">
        <v>2</v>
      </c>
      <c r="F1721" s="1">
        <v>600759</v>
      </c>
      <c r="K1721" s="1">
        <v>600759</v>
      </c>
    </row>
    <row r="1722" spans="2:11">
      <c r="B1722" t="s">
        <v>134</v>
      </c>
      <c r="C1722">
        <v>2012</v>
      </c>
      <c r="D1722" t="s">
        <v>1</v>
      </c>
      <c r="E1722" t="s">
        <v>2</v>
      </c>
      <c r="F1722" s="1">
        <v>750000</v>
      </c>
      <c r="K1722" s="1">
        <v>750000</v>
      </c>
    </row>
    <row r="1723" spans="2:11">
      <c r="B1723" t="s">
        <v>419</v>
      </c>
      <c r="C1723">
        <v>2012</v>
      </c>
      <c r="D1723" t="s">
        <v>1</v>
      </c>
      <c r="E1723" t="s">
        <v>2</v>
      </c>
      <c r="F1723" s="1">
        <v>2101177</v>
      </c>
      <c r="K1723" s="1">
        <v>2101177</v>
      </c>
    </row>
    <row r="1724" spans="2:11">
      <c r="B1724" t="s">
        <v>842</v>
      </c>
      <c r="C1724">
        <v>2012</v>
      </c>
      <c r="D1724" t="s">
        <v>1</v>
      </c>
      <c r="E1724" t="s">
        <v>2</v>
      </c>
      <c r="F1724" s="1">
        <v>106875</v>
      </c>
      <c r="K1724" s="1">
        <v>106875</v>
      </c>
    </row>
    <row r="1725" spans="2:11">
      <c r="B1725" t="s">
        <v>843</v>
      </c>
      <c r="C1725">
        <v>2012</v>
      </c>
      <c r="D1725" t="s">
        <v>1</v>
      </c>
      <c r="E1725" t="s">
        <v>2</v>
      </c>
      <c r="F1725" s="1">
        <v>179015</v>
      </c>
      <c r="K1725" s="1">
        <v>179015</v>
      </c>
    </row>
    <row r="1726" spans="2:11">
      <c r="B1726" t="s">
        <v>63</v>
      </c>
      <c r="C1726">
        <v>2012</v>
      </c>
      <c r="D1726" t="s">
        <v>1</v>
      </c>
      <c r="E1726" t="s">
        <v>2</v>
      </c>
      <c r="F1726" s="1">
        <v>1100000</v>
      </c>
      <c r="K1726" s="1">
        <v>1100000</v>
      </c>
    </row>
    <row r="1727" spans="2:11">
      <c r="B1727" t="s">
        <v>93</v>
      </c>
      <c r="C1727">
        <v>2012</v>
      </c>
      <c r="D1727" t="s">
        <v>1</v>
      </c>
      <c r="E1727" t="s">
        <v>2</v>
      </c>
      <c r="F1727" s="1">
        <v>500000</v>
      </c>
      <c r="K1727" s="1">
        <v>500000</v>
      </c>
    </row>
    <row r="1728" spans="2:11">
      <c r="B1728" t="s">
        <v>844</v>
      </c>
      <c r="C1728">
        <v>2012</v>
      </c>
      <c r="D1728" t="s">
        <v>1</v>
      </c>
      <c r="E1728" t="s">
        <v>2</v>
      </c>
      <c r="F1728" s="1">
        <v>250000</v>
      </c>
      <c r="K1728" s="1">
        <v>250000</v>
      </c>
    </row>
    <row r="1729" spans="2:11">
      <c r="B1729" t="s">
        <v>400</v>
      </c>
      <c r="C1729">
        <v>2012</v>
      </c>
      <c r="D1729" t="s">
        <v>1</v>
      </c>
      <c r="E1729" t="s">
        <v>2</v>
      </c>
      <c r="F1729" s="1">
        <v>300000</v>
      </c>
      <c r="K1729" s="1">
        <v>300000</v>
      </c>
    </row>
    <row r="1730" spans="2:11">
      <c r="B1730" t="s">
        <v>322</v>
      </c>
      <c r="C1730">
        <v>2012</v>
      </c>
      <c r="D1730" t="s">
        <v>1</v>
      </c>
      <c r="E1730" t="s">
        <v>2</v>
      </c>
      <c r="F1730" s="1">
        <v>3000000</v>
      </c>
      <c r="K1730" s="1">
        <v>3000000</v>
      </c>
    </row>
    <row r="1731" spans="2:11">
      <c r="B1731" t="s">
        <v>566</v>
      </c>
      <c r="C1731">
        <v>2012</v>
      </c>
      <c r="D1731" t="s">
        <v>1</v>
      </c>
      <c r="E1731" t="s">
        <v>2</v>
      </c>
      <c r="F1731" s="1">
        <v>31715</v>
      </c>
      <c r="K1731" s="1">
        <v>31715</v>
      </c>
    </row>
    <row r="1732" spans="2:11">
      <c r="B1732" t="s">
        <v>324</v>
      </c>
      <c r="C1732">
        <v>2012</v>
      </c>
      <c r="D1732" t="s">
        <v>1</v>
      </c>
      <c r="E1732" t="s">
        <v>2</v>
      </c>
      <c r="F1732" s="1">
        <v>250000</v>
      </c>
      <c r="K1732" s="1">
        <v>250000</v>
      </c>
    </row>
    <row r="1733" spans="2:11">
      <c r="B1733" t="s">
        <v>845</v>
      </c>
      <c r="C1733">
        <v>2012</v>
      </c>
      <c r="D1733" t="s">
        <v>1</v>
      </c>
      <c r="E1733" t="s">
        <v>2</v>
      </c>
      <c r="F1733" s="1">
        <v>3527240</v>
      </c>
      <c r="K1733" s="1">
        <v>3527240</v>
      </c>
    </row>
    <row r="1734" spans="2:11">
      <c r="B1734" t="s">
        <v>468</v>
      </c>
      <c r="C1734">
        <v>2012</v>
      </c>
      <c r="D1734" t="s">
        <v>1</v>
      </c>
      <c r="E1734" t="s">
        <v>2</v>
      </c>
      <c r="F1734" s="1">
        <v>446564</v>
      </c>
      <c r="K1734" s="1">
        <v>446564</v>
      </c>
    </row>
    <row r="1735" spans="2:11">
      <c r="B1735" t="s">
        <v>47</v>
      </c>
      <c r="C1735">
        <v>2012</v>
      </c>
      <c r="D1735" t="s">
        <v>1</v>
      </c>
      <c r="E1735" t="s">
        <v>2</v>
      </c>
      <c r="F1735" s="1">
        <v>675000</v>
      </c>
      <c r="K1735" s="1">
        <v>675000</v>
      </c>
    </row>
    <row r="1736" spans="2:11">
      <c r="B1736" t="s">
        <v>846</v>
      </c>
      <c r="C1736">
        <v>2012</v>
      </c>
      <c r="D1736" t="s">
        <v>1</v>
      </c>
      <c r="E1736" t="s">
        <v>2</v>
      </c>
      <c r="F1736" s="1">
        <v>148930</v>
      </c>
      <c r="K1736" s="1">
        <v>148930</v>
      </c>
    </row>
    <row r="1737" spans="2:11">
      <c r="B1737" t="s">
        <v>3</v>
      </c>
      <c r="C1737">
        <v>2012</v>
      </c>
      <c r="D1737" t="s">
        <v>1</v>
      </c>
      <c r="E1737" t="s">
        <v>2</v>
      </c>
      <c r="F1737" s="1">
        <v>150000</v>
      </c>
      <c r="K1737" s="1">
        <v>150000</v>
      </c>
    </row>
    <row r="1738" spans="2:11">
      <c r="B1738" t="s">
        <v>101</v>
      </c>
      <c r="C1738">
        <v>2012</v>
      </c>
      <c r="D1738" t="s">
        <v>1</v>
      </c>
      <c r="E1738" t="s">
        <v>2</v>
      </c>
      <c r="F1738" s="1">
        <v>2500000</v>
      </c>
      <c r="K1738" s="1">
        <v>2500000</v>
      </c>
    </row>
    <row r="1739" spans="2:11">
      <c r="B1739" t="s">
        <v>847</v>
      </c>
      <c r="C1739">
        <v>2012</v>
      </c>
      <c r="D1739" t="s">
        <v>1</v>
      </c>
      <c r="E1739" t="s">
        <v>2</v>
      </c>
      <c r="F1739" s="1">
        <v>20283334</v>
      </c>
      <c r="K1739" s="1">
        <v>20283334</v>
      </c>
    </row>
    <row r="1740" spans="2:11">
      <c r="B1740" t="s">
        <v>325</v>
      </c>
      <c r="C1740">
        <v>2012</v>
      </c>
      <c r="D1740" t="s">
        <v>1</v>
      </c>
      <c r="E1740" t="s">
        <v>2</v>
      </c>
      <c r="F1740" s="1">
        <v>1501431</v>
      </c>
      <c r="K1740" s="1">
        <v>1501431</v>
      </c>
    </row>
    <row r="1741" spans="2:11">
      <c r="B1741" t="s">
        <v>23</v>
      </c>
      <c r="C1741">
        <v>2012</v>
      </c>
      <c r="D1741" t="s">
        <v>1</v>
      </c>
      <c r="E1741" t="s">
        <v>2</v>
      </c>
      <c r="F1741" s="1">
        <v>5992250</v>
      </c>
      <c r="K1741" s="1">
        <v>5992250</v>
      </c>
    </row>
    <row r="1742" spans="2:11">
      <c r="B1742" t="s">
        <v>142</v>
      </c>
      <c r="C1742">
        <v>2012</v>
      </c>
      <c r="D1742" t="s">
        <v>1</v>
      </c>
      <c r="E1742" t="s">
        <v>2</v>
      </c>
      <c r="F1742" s="1">
        <v>999566</v>
      </c>
      <c r="K1742" s="1">
        <v>999566</v>
      </c>
    </row>
    <row r="1743" spans="2:11">
      <c r="B1743" t="s">
        <v>69</v>
      </c>
      <c r="C1743">
        <v>2012</v>
      </c>
      <c r="D1743" t="s">
        <v>1</v>
      </c>
      <c r="E1743" t="s">
        <v>2</v>
      </c>
      <c r="F1743" s="1">
        <v>1557444</v>
      </c>
      <c r="K1743" s="1">
        <v>1557444</v>
      </c>
    </row>
    <row r="1744" spans="2:11">
      <c r="B1744" t="s">
        <v>93</v>
      </c>
      <c r="C1744">
        <v>2012</v>
      </c>
      <c r="D1744" t="s">
        <v>1</v>
      </c>
      <c r="E1744" t="s">
        <v>2</v>
      </c>
      <c r="F1744" s="1">
        <v>24000</v>
      </c>
      <c r="K1744" s="1">
        <v>24000</v>
      </c>
    </row>
    <row r="1745" spans="2:11">
      <c r="B1745" t="s">
        <v>26</v>
      </c>
      <c r="C1745">
        <v>2012</v>
      </c>
      <c r="D1745" t="s">
        <v>1</v>
      </c>
      <c r="E1745" t="s">
        <v>2</v>
      </c>
      <c r="F1745" s="1">
        <v>221250</v>
      </c>
      <c r="K1745" s="1">
        <v>221250</v>
      </c>
    </row>
    <row r="1746" spans="2:11">
      <c r="B1746" t="s">
        <v>98</v>
      </c>
      <c r="C1746">
        <v>2012</v>
      </c>
      <c r="D1746" t="s">
        <v>1</v>
      </c>
      <c r="E1746" t="s">
        <v>2</v>
      </c>
      <c r="F1746" s="1">
        <v>99997</v>
      </c>
      <c r="K1746" s="1">
        <v>99997</v>
      </c>
    </row>
    <row r="1747" spans="2:11">
      <c r="B1747" t="s">
        <v>320</v>
      </c>
      <c r="C1747">
        <v>2012</v>
      </c>
      <c r="D1747" t="s">
        <v>1</v>
      </c>
      <c r="E1747" t="s">
        <v>2</v>
      </c>
      <c r="F1747" s="1">
        <v>1420000</v>
      </c>
      <c r="K1747" s="1">
        <v>1420000</v>
      </c>
    </row>
    <row r="1748" spans="2:11">
      <c r="B1748" t="s">
        <v>432</v>
      </c>
      <c r="C1748">
        <v>2012</v>
      </c>
      <c r="D1748" t="s">
        <v>1</v>
      </c>
      <c r="E1748" t="s">
        <v>2</v>
      </c>
      <c r="F1748" s="1">
        <v>700000</v>
      </c>
      <c r="K1748" s="1">
        <v>700000</v>
      </c>
    </row>
    <row r="1749" spans="2:11">
      <c r="B1749" t="s">
        <v>80</v>
      </c>
      <c r="C1749">
        <v>2012</v>
      </c>
      <c r="D1749" t="s">
        <v>1</v>
      </c>
      <c r="E1749" t="s">
        <v>2</v>
      </c>
      <c r="F1749" s="1">
        <v>53763</v>
      </c>
      <c r="K1749" s="1">
        <v>53763</v>
      </c>
    </row>
    <row r="1750" spans="2:11">
      <c r="B1750" t="s">
        <v>123</v>
      </c>
      <c r="C1750">
        <v>2012</v>
      </c>
      <c r="D1750" t="s">
        <v>1</v>
      </c>
      <c r="E1750" t="s">
        <v>2</v>
      </c>
      <c r="F1750" s="1">
        <v>8000</v>
      </c>
      <c r="K1750" s="1">
        <v>8000</v>
      </c>
    </row>
    <row r="1751" spans="2:11">
      <c r="B1751" t="s">
        <v>848</v>
      </c>
      <c r="C1751">
        <v>2012</v>
      </c>
      <c r="D1751" t="s">
        <v>1</v>
      </c>
      <c r="E1751" t="s">
        <v>2</v>
      </c>
      <c r="F1751" s="1">
        <v>698587</v>
      </c>
      <c r="K1751" s="1">
        <v>698587</v>
      </c>
    </row>
    <row r="1752" spans="2:11">
      <c r="B1752" t="s">
        <v>163</v>
      </c>
      <c r="C1752">
        <v>2012</v>
      </c>
      <c r="D1752" t="s">
        <v>1</v>
      </c>
      <c r="E1752" t="s">
        <v>2</v>
      </c>
      <c r="F1752" s="1">
        <v>200000</v>
      </c>
      <c r="K1752" s="1">
        <v>200000</v>
      </c>
    </row>
    <row r="1753" spans="2:11">
      <c r="B1753" t="s">
        <v>86</v>
      </c>
      <c r="C1753">
        <v>2012</v>
      </c>
      <c r="D1753" t="s">
        <v>1</v>
      </c>
      <c r="E1753" t="s">
        <v>2</v>
      </c>
      <c r="F1753" s="1">
        <v>500000</v>
      </c>
      <c r="K1753" s="1">
        <v>500000</v>
      </c>
    </row>
    <row r="1754" spans="2:11">
      <c r="B1754" t="s">
        <v>144</v>
      </c>
      <c r="C1754">
        <v>2012</v>
      </c>
      <c r="D1754" t="s">
        <v>1</v>
      </c>
      <c r="E1754" t="s">
        <v>2</v>
      </c>
      <c r="F1754" s="1">
        <v>150000</v>
      </c>
      <c r="K1754" s="1">
        <v>150000</v>
      </c>
    </row>
    <row r="1755" spans="2:11">
      <c r="B1755" t="s">
        <v>181</v>
      </c>
      <c r="C1755">
        <v>2012</v>
      </c>
      <c r="D1755" t="s">
        <v>1</v>
      </c>
      <c r="E1755" t="s">
        <v>2</v>
      </c>
      <c r="F1755" s="1">
        <v>61050</v>
      </c>
      <c r="K1755" s="1">
        <v>61050</v>
      </c>
    </row>
    <row r="1756" spans="2:11">
      <c r="B1756" t="s">
        <v>849</v>
      </c>
      <c r="C1756">
        <v>2012</v>
      </c>
      <c r="D1756" t="s">
        <v>1</v>
      </c>
      <c r="E1756" t="s">
        <v>2</v>
      </c>
      <c r="F1756" s="1">
        <v>10000</v>
      </c>
      <c r="K1756" s="1">
        <v>10000</v>
      </c>
    </row>
    <row r="1757" spans="2:11">
      <c r="B1757" t="s">
        <v>850</v>
      </c>
      <c r="C1757">
        <v>2012</v>
      </c>
      <c r="D1757" t="s">
        <v>1</v>
      </c>
      <c r="E1757" t="s">
        <v>2</v>
      </c>
      <c r="F1757" s="1">
        <v>198000</v>
      </c>
      <c r="K1757" s="1">
        <v>198000</v>
      </c>
    </row>
    <row r="1758" spans="2:11">
      <c r="B1758" t="s">
        <v>163</v>
      </c>
      <c r="C1758">
        <v>2012</v>
      </c>
      <c r="D1758" t="s">
        <v>1</v>
      </c>
      <c r="E1758" t="s">
        <v>2</v>
      </c>
      <c r="F1758" s="1">
        <v>326000</v>
      </c>
      <c r="K1758" s="1">
        <v>326000</v>
      </c>
    </row>
    <row r="1759" spans="2:11">
      <c r="B1759" t="s">
        <v>167</v>
      </c>
      <c r="C1759">
        <v>2012</v>
      </c>
      <c r="D1759" t="s">
        <v>1</v>
      </c>
      <c r="E1759" t="s">
        <v>2</v>
      </c>
      <c r="F1759" s="1">
        <v>2947181</v>
      </c>
      <c r="K1759" s="1">
        <v>2947181</v>
      </c>
    </row>
    <row r="1760" spans="2:11">
      <c r="B1760" t="s">
        <v>81</v>
      </c>
      <c r="C1760">
        <v>2012</v>
      </c>
      <c r="D1760" t="s">
        <v>1</v>
      </c>
      <c r="E1760" t="s">
        <v>2</v>
      </c>
      <c r="F1760" s="1">
        <v>513750</v>
      </c>
      <c r="K1760" s="1">
        <v>513750</v>
      </c>
    </row>
    <row r="1761" spans="2:11">
      <c r="B1761" t="s">
        <v>15</v>
      </c>
      <c r="C1761">
        <v>2012</v>
      </c>
      <c r="D1761" t="s">
        <v>1</v>
      </c>
      <c r="E1761" t="s">
        <v>2</v>
      </c>
      <c r="F1761" s="1">
        <v>200650</v>
      </c>
      <c r="K1761" s="1">
        <v>200650</v>
      </c>
    </row>
    <row r="1762" spans="2:11">
      <c r="B1762" t="s">
        <v>84</v>
      </c>
      <c r="C1762">
        <v>2012</v>
      </c>
      <c r="D1762" t="s">
        <v>1</v>
      </c>
      <c r="E1762" t="s">
        <v>2</v>
      </c>
      <c r="F1762" s="1">
        <v>257391</v>
      </c>
      <c r="K1762" s="1">
        <v>257391</v>
      </c>
    </row>
    <row r="1763" spans="2:11">
      <c r="B1763" t="s">
        <v>35</v>
      </c>
      <c r="C1763">
        <v>2012</v>
      </c>
      <c r="D1763" t="s">
        <v>1</v>
      </c>
      <c r="E1763" t="s">
        <v>2</v>
      </c>
      <c r="F1763" s="1">
        <v>274999</v>
      </c>
      <c r="K1763" s="1">
        <v>274999</v>
      </c>
    </row>
    <row r="1764" spans="2:11">
      <c r="B1764" t="s">
        <v>156</v>
      </c>
      <c r="C1764">
        <v>2012</v>
      </c>
      <c r="D1764" t="s">
        <v>1</v>
      </c>
      <c r="E1764" t="s">
        <v>2</v>
      </c>
      <c r="F1764" s="1">
        <v>3062093</v>
      </c>
      <c r="K1764" s="1">
        <v>3062093</v>
      </c>
    </row>
    <row r="1765" spans="2:11">
      <c r="B1765" t="s">
        <v>510</v>
      </c>
      <c r="C1765">
        <v>2012</v>
      </c>
      <c r="D1765" t="s">
        <v>1</v>
      </c>
      <c r="E1765" t="s">
        <v>2</v>
      </c>
      <c r="F1765" s="1">
        <v>303850</v>
      </c>
      <c r="K1765" s="1">
        <v>303850</v>
      </c>
    </row>
    <row r="1766" spans="2:11">
      <c r="B1766" t="s">
        <v>234</v>
      </c>
      <c r="C1766">
        <v>2012</v>
      </c>
      <c r="D1766" t="s">
        <v>1</v>
      </c>
      <c r="E1766" t="s">
        <v>2</v>
      </c>
      <c r="F1766" s="1">
        <v>20000</v>
      </c>
      <c r="K1766" s="1">
        <v>20000</v>
      </c>
    </row>
    <row r="1767" spans="2:11">
      <c r="B1767" t="s">
        <v>617</v>
      </c>
      <c r="C1767">
        <v>2012</v>
      </c>
      <c r="D1767" t="s">
        <v>1</v>
      </c>
      <c r="E1767" t="s">
        <v>2</v>
      </c>
      <c r="F1767" s="1">
        <v>350</v>
      </c>
      <c r="K1767" s="1">
        <v>350</v>
      </c>
    </row>
    <row r="1768" spans="2:11">
      <c r="B1768" t="s">
        <v>357</v>
      </c>
      <c r="C1768">
        <v>2012</v>
      </c>
      <c r="D1768" t="s">
        <v>1</v>
      </c>
      <c r="E1768" t="s">
        <v>2</v>
      </c>
      <c r="F1768" s="1">
        <v>7500</v>
      </c>
      <c r="K1768" s="1">
        <v>7500</v>
      </c>
    </row>
    <row r="1769" spans="2:11">
      <c r="B1769" t="s">
        <v>161</v>
      </c>
      <c r="C1769">
        <v>2012</v>
      </c>
      <c r="D1769" t="s">
        <v>1</v>
      </c>
      <c r="E1769" t="s">
        <v>2</v>
      </c>
      <c r="F1769" s="1">
        <v>99651</v>
      </c>
      <c r="K1769" s="1">
        <v>99651</v>
      </c>
    </row>
    <row r="1770" spans="2:11">
      <c r="B1770" t="s">
        <v>851</v>
      </c>
      <c r="C1770">
        <v>2012</v>
      </c>
      <c r="D1770" t="s">
        <v>1</v>
      </c>
      <c r="E1770" t="s">
        <v>2</v>
      </c>
      <c r="F1770" s="1">
        <v>2000000</v>
      </c>
      <c r="K1770" s="1">
        <v>2000000</v>
      </c>
    </row>
    <row r="1771" spans="2:11">
      <c r="B1771" t="s">
        <v>852</v>
      </c>
      <c r="C1771">
        <v>2012</v>
      </c>
      <c r="D1771" t="s">
        <v>1</v>
      </c>
      <c r="E1771" t="s">
        <v>2</v>
      </c>
      <c r="F1771" s="1">
        <v>150000</v>
      </c>
      <c r="K1771" s="1">
        <v>150000</v>
      </c>
    </row>
    <row r="1772" spans="2:11">
      <c r="B1772" t="s">
        <v>852</v>
      </c>
      <c r="C1772">
        <v>2012</v>
      </c>
      <c r="D1772" t="s">
        <v>1</v>
      </c>
      <c r="E1772" t="s">
        <v>2</v>
      </c>
      <c r="F1772" s="1">
        <v>3000000</v>
      </c>
      <c r="K1772" s="1">
        <v>3000000</v>
      </c>
    </row>
    <row r="1773" spans="2:11">
      <c r="B1773" t="s">
        <v>462</v>
      </c>
      <c r="C1773">
        <v>2012</v>
      </c>
      <c r="D1773" t="s">
        <v>1</v>
      </c>
      <c r="E1773" t="s">
        <v>2</v>
      </c>
      <c r="F1773" s="1">
        <v>5082777</v>
      </c>
      <c r="K1773" s="1">
        <v>5082777</v>
      </c>
    </row>
    <row r="1774" spans="2:11">
      <c r="B1774" t="s">
        <v>283</v>
      </c>
      <c r="C1774">
        <v>2012</v>
      </c>
      <c r="D1774" t="s">
        <v>1</v>
      </c>
      <c r="E1774" t="s">
        <v>2</v>
      </c>
      <c r="F1774" s="1">
        <v>100000</v>
      </c>
      <c r="K1774" s="1">
        <v>100000</v>
      </c>
    </row>
    <row r="1775" spans="2:11">
      <c r="B1775" t="s">
        <v>286</v>
      </c>
      <c r="C1775">
        <v>2012</v>
      </c>
      <c r="D1775" t="s">
        <v>1</v>
      </c>
      <c r="E1775" t="s">
        <v>2</v>
      </c>
      <c r="F1775" s="1">
        <v>100000</v>
      </c>
      <c r="K1775" s="1">
        <v>100000</v>
      </c>
    </row>
    <row r="1776" spans="2:11">
      <c r="B1776" t="s">
        <v>20</v>
      </c>
      <c r="C1776">
        <v>2012</v>
      </c>
      <c r="D1776" t="s">
        <v>1</v>
      </c>
      <c r="E1776" t="s">
        <v>2</v>
      </c>
      <c r="F1776" s="1">
        <v>100000</v>
      </c>
      <c r="K1776" s="1">
        <v>100000</v>
      </c>
    </row>
    <row r="1777" spans="2:11">
      <c r="B1777" t="s">
        <v>162</v>
      </c>
      <c r="C1777">
        <v>2012</v>
      </c>
      <c r="D1777" t="s">
        <v>1</v>
      </c>
      <c r="E1777" t="s">
        <v>2</v>
      </c>
      <c r="F1777" s="1">
        <v>100000</v>
      </c>
      <c r="K1777" s="1">
        <v>100000</v>
      </c>
    </row>
    <row r="1778" spans="2:11">
      <c r="B1778" t="s">
        <v>74</v>
      </c>
      <c r="C1778">
        <v>2012</v>
      </c>
      <c r="D1778" t="s">
        <v>1</v>
      </c>
      <c r="E1778" t="s">
        <v>2</v>
      </c>
      <c r="F1778" s="1">
        <v>3201953</v>
      </c>
      <c r="K1778" s="1">
        <v>3201953</v>
      </c>
    </row>
    <row r="1779" spans="2:11">
      <c r="B1779" t="s">
        <v>276</v>
      </c>
      <c r="C1779">
        <v>2012</v>
      </c>
      <c r="D1779" t="s">
        <v>1</v>
      </c>
      <c r="E1779" t="s">
        <v>2</v>
      </c>
      <c r="F1779" s="1">
        <v>100000</v>
      </c>
      <c r="K1779" s="1">
        <v>100000</v>
      </c>
    </row>
    <row r="1780" spans="2:11">
      <c r="B1780" t="s">
        <v>853</v>
      </c>
      <c r="C1780">
        <v>2012</v>
      </c>
      <c r="D1780" t="s">
        <v>1</v>
      </c>
      <c r="E1780" t="s">
        <v>2</v>
      </c>
      <c r="F1780" s="1">
        <v>3402417</v>
      </c>
      <c r="K1780" s="1">
        <v>3402417</v>
      </c>
    </row>
    <row r="1781" spans="2:11">
      <c r="B1781" t="s">
        <v>102</v>
      </c>
      <c r="C1781">
        <v>2012</v>
      </c>
      <c r="D1781" t="s">
        <v>1</v>
      </c>
      <c r="E1781" t="s">
        <v>2</v>
      </c>
      <c r="F1781" s="1">
        <v>100000</v>
      </c>
      <c r="K1781" s="1">
        <v>100000</v>
      </c>
    </row>
    <row r="1782" spans="2:11">
      <c r="B1782" t="s">
        <v>152</v>
      </c>
      <c r="C1782">
        <v>2012</v>
      </c>
      <c r="D1782" t="s">
        <v>1</v>
      </c>
      <c r="E1782" t="s">
        <v>2</v>
      </c>
      <c r="F1782" s="1">
        <v>100000</v>
      </c>
      <c r="K1782" s="1">
        <v>100000</v>
      </c>
    </row>
    <row r="1783" spans="2:11">
      <c r="B1783" t="s">
        <v>159</v>
      </c>
      <c r="C1783">
        <v>2012</v>
      </c>
      <c r="D1783" t="s">
        <v>1</v>
      </c>
      <c r="E1783" t="s">
        <v>2</v>
      </c>
      <c r="F1783" s="1">
        <v>100013</v>
      </c>
      <c r="K1783" s="1">
        <v>100013</v>
      </c>
    </row>
    <row r="1784" spans="2:11">
      <c r="B1784" t="s">
        <v>51</v>
      </c>
      <c r="C1784">
        <v>2012</v>
      </c>
      <c r="D1784" t="s">
        <v>1</v>
      </c>
      <c r="E1784" t="s">
        <v>2</v>
      </c>
      <c r="F1784" s="1">
        <v>100000</v>
      </c>
      <c r="K1784" s="1">
        <v>100000</v>
      </c>
    </row>
    <row r="1785" spans="2:11">
      <c r="B1785" t="s">
        <v>240</v>
      </c>
      <c r="C1785">
        <v>2012</v>
      </c>
      <c r="D1785" t="s">
        <v>1</v>
      </c>
      <c r="E1785" t="s">
        <v>2</v>
      </c>
      <c r="F1785" s="1">
        <v>4400000</v>
      </c>
      <c r="K1785" s="1">
        <v>4400000</v>
      </c>
    </row>
    <row r="1786" spans="2:11">
      <c r="B1786" t="s">
        <v>346</v>
      </c>
      <c r="C1786">
        <v>2012</v>
      </c>
      <c r="D1786" t="s">
        <v>1</v>
      </c>
      <c r="E1786" t="s">
        <v>2</v>
      </c>
      <c r="F1786" s="1">
        <v>100000</v>
      </c>
      <c r="K1786" s="1">
        <v>100000</v>
      </c>
    </row>
    <row r="1787" spans="2:11">
      <c r="B1787" t="s">
        <v>166</v>
      </c>
      <c r="C1787">
        <v>2012</v>
      </c>
      <c r="D1787" t="s">
        <v>1</v>
      </c>
      <c r="E1787" t="s">
        <v>2</v>
      </c>
      <c r="F1787" s="1">
        <v>332992</v>
      </c>
      <c r="K1787" s="1">
        <v>332992</v>
      </c>
    </row>
    <row r="1788" spans="2:11">
      <c r="B1788" t="s">
        <v>854</v>
      </c>
      <c r="C1788">
        <v>2012</v>
      </c>
      <c r="D1788" t="s">
        <v>1</v>
      </c>
      <c r="E1788" t="s">
        <v>2</v>
      </c>
      <c r="F1788" s="1">
        <v>3416901</v>
      </c>
      <c r="K1788" s="1">
        <v>3416901</v>
      </c>
    </row>
    <row r="1789" spans="2:11">
      <c r="B1789" t="s">
        <v>226</v>
      </c>
      <c r="C1789">
        <v>2012</v>
      </c>
      <c r="D1789" t="s">
        <v>1</v>
      </c>
      <c r="E1789" t="s">
        <v>2</v>
      </c>
      <c r="F1789" s="1">
        <v>3000000</v>
      </c>
      <c r="K1789" s="1">
        <v>3000000</v>
      </c>
    </row>
    <row r="1790" spans="2:11">
      <c r="B1790" t="s">
        <v>80</v>
      </c>
      <c r="C1790">
        <v>2012</v>
      </c>
      <c r="D1790" t="s">
        <v>1</v>
      </c>
      <c r="E1790" t="s">
        <v>2</v>
      </c>
      <c r="F1790" s="1">
        <v>751872</v>
      </c>
      <c r="K1790" s="1">
        <v>751872</v>
      </c>
    </row>
    <row r="1791" spans="2:11">
      <c r="B1791" t="s">
        <v>35</v>
      </c>
      <c r="C1791">
        <v>2012</v>
      </c>
      <c r="D1791" t="s">
        <v>1</v>
      </c>
      <c r="E1791" t="s">
        <v>2</v>
      </c>
      <c r="F1791" s="1">
        <v>150000</v>
      </c>
      <c r="K1791" s="1">
        <v>150000</v>
      </c>
    </row>
    <row r="1792" spans="2:11">
      <c r="B1792" t="s">
        <v>245</v>
      </c>
      <c r="C1792">
        <v>2012</v>
      </c>
      <c r="D1792" t="s">
        <v>1</v>
      </c>
      <c r="E1792" t="s">
        <v>2</v>
      </c>
      <c r="F1792" s="1">
        <v>500000</v>
      </c>
      <c r="K1792" s="1">
        <v>500000</v>
      </c>
    </row>
    <row r="1793" spans="2:11">
      <c r="B1793" t="s">
        <v>35</v>
      </c>
      <c r="C1793">
        <v>2012</v>
      </c>
      <c r="D1793" t="s">
        <v>1</v>
      </c>
      <c r="E1793" t="s">
        <v>2</v>
      </c>
      <c r="F1793" s="1">
        <v>30000</v>
      </c>
      <c r="K1793" s="1">
        <v>30000</v>
      </c>
    </row>
    <row r="1794" spans="2:11">
      <c r="B1794" t="s">
        <v>34</v>
      </c>
      <c r="C1794">
        <v>2012</v>
      </c>
      <c r="D1794" t="s">
        <v>1</v>
      </c>
      <c r="E1794" t="s">
        <v>2</v>
      </c>
      <c r="F1794" s="1">
        <v>30000</v>
      </c>
      <c r="K1794" s="1">
        <v>30000</v>
      </c>
    </row>
    <row r="1795" spans="2:11">
      <c r="B1795" t="s">
        <v>34</v>
      </c>
      <c r="C1795">
        <v>2012</v>
      </c>
      <c r="D1795" t="s">
        <v>1</v>
      </c>
      <c r="E1795" t="s">
        <v>2</v>
      </c>
      <c r="F1795" s="1">
        <v>30000</v>
      </c>
      <c r="K1795" s="1">
        <v>30000</v>
      </c>
    </row>
    <row r="1796" spans="2:11">
      <c r="B1796" t="s">
        <v>323</v>
      </c>
      <c r="C1796">
        <v>2012</v>
      </c>
      <c r="D1796" t="s">
        <v>1</v>
      </c>
      <c r="E1796" t="s">
        <v>2</v>
      </c>
      <c r="F1796" s="1">
        <v>31000</v>
      </c>
      <c r="K1796" s="1">
        <v>31000</v>
      </c>
    </row>
    <row r="1797" spans="2:11">
      <c r="B1797" t="s">
        <v>598</v>
      </c>
      <c r="C1797">
        <v>2012</v>
      </c>
      <c r="D1797" t="s">
        <v>1</v>
      </c>
      <c r="E1797" t="s">
        <v>2</v>
      </c>
      <c r="F1797" s="1">
        <v>30000</v>
      </c>
      <c r="K1797" s="1">
        <v>30000</v>
      </c>
    </row>
    <row r="1798" spans="2:11">
      <c r="B1798" t="s">
        <v>855</v>
      </c>
      <c r="C1798">
        <v>2012</v>
      </c>
      <c r="D1798" t="s">
        <v>1</v>
      </c>
      <c r="E1798" t="s">
        <v>2</v>
      </c>
      <c r="F1798" s="1">
        <v>2490430</v>
      </c>
      <c r="K1798" s="1">
        <v>2490430</v>
      </c>
    </row>
    <row r="1799" spans="2:11">
      <c r="B1799" t="s">
        <v>855</v>
      </c>
      <c r="C1799">
        <v>2012</v>
      </c>
      <c r="D1799" t="s">
        <v>1</v>
      </c>
      <c r="E1799" t="s">
        <v>2</v>
      </c>
      <c r="F1799" s="1">
        <v>4042920</v>
      </c>
      <c r="K1799" s="1">
        <v>4042920</v>
      </c>
    </row>
    <row r="1800" spans="2:11">
      <c r="B1800" t="s">
        <v>270</v>
      </c>
      <c r="C1800">
        <v>2012</v>
      </c>
      <c r="D1800" t="s">
        <v>1</v>
      </c>
      <c r="E1800" t="s">
        <v>2</v>
      </c>
      <c r="F1800" s="1">
        <v>9297699</v>
      </c>
      <c r="K1800" s="1">
        <v>9297699</v>
      </c>
    </row>
    <row r="1801" spans="2:11">
      <c r="B1801" t="s">
        <v>445</v>
      </c>
      <c r="C1801">
        <v>2012</v>
      </c>
      <c r="D1801" t="s">
        <v>1</v>
      </c>
      <c r="E1801" t="s">
        <v>2</v>
      </c>
      <c r="F1801" s="1">
        <v>45000</v>
      </c>
      <c r="K1801" s="1">
        <v>45000</v>
      </c>
    </row>
    <row r="1802" spans="2:11">
      <c r="B1802" t="s">
        <v>445</v>
      </c>
      <c r="C1802">
        <v>2012</v>
      </c>
      <c r="D1802" t="s">
        <v>1</v>
      </c>
      <c r="E1802" t="s">
        <v>2</v>
      </c>
      <c r="F1802" s="1">
        <v>50000</v>
      </c>
      <c r="K1802" s="1">
        <v>50000</v>
      </c>
    </row>
    <row r="1803" spans="2:11">
      <c r="B1803" t="s">
        <v>35</v>
      </c>
      <c r="C1803">
        <v>2012</v>
      </c>
      <c r="D1803" t="s">
        <v>1</v>
      </c>
      <c r="E1803" t="s">
        <v>2</v>
      </c>
      <c r="F1803" s="1">
        <v>30000</v>
      </c>
      <c r="K1803" s="1">
        <v>30000</v>
      </c>
    </row>
    <row r="1804" spans="2:11">
      <c r="B1804" t="s">
        <v>232</v>
      </c>
      <c r="C1804">
        <v>2012</v>
      </c>
      <c r="D1804" t="s">
        <v>1</v>
      </c>
      <c r="E1804" t="s">
        <v>2</v>
      </c>
      <c r="F1804" s="1">
        <v>800</v>
      </c>
      <c r="K1804" s="1">
        <v>800</v>
      </c>
    </row>
    <row r="1805" spans="2:11">
      <c r="B1805" t="s">
        <v>85</v>
      </c>
      <c r="C1805">
        <v>2012</v>
      </c>
      <c r="D1805" t="s">
        <v>1</v>
      </c>
      <c r="E1805" t="s">
        <v>2</v>
      </c>
      <c r="F1805" s="1">
        <v>411722</v>
      </c>
      <c r="K1805" s="1">
        <v>411722</v>
      </c>
    </row>
    <row r="1806" spans="2:11">
      <c r="B1806" t="s">
        <v>227</v>
      </c>
      <c r="C1806">
        <v>2012</v>
      </c>
      <c r="D1806" t="s">
        <v>1</v>
      </c>
      <c r="E1806" t="s">
        <v>2</v>
      </c>
      <c r="F1806" s="1">
        <v>6721800</v>
      </c>
      <c r="K1806" s="1">
        <v>6721800</v>
      </c>
    </row>
    <row r="1807" spans="2:11">
      <c r="B1807" t="s">
        <v>319</v>
      </c>
      <c r="C1807">
        <v>2012</v>
      </c>
      <c r="D1807" t="s">
        <v>1</v>
      </c>
      <c r="E1807" t="s">
        <v>2</v>
      </c>
      <c r="F1807" s="1">
        <v>2304</v>
      </c>
      <c r="K1807" s="1">
        <v>2304</v>
      </c>
    </row>
    <row r="1808" spans="2:11">
      <c r="B1808" t="s">
        <v>42</v>
      </c>
      <c r="C1808">
        <v>2012</v>
      </c>
      <c r="D1808" t="s">
        <v>1</v>
      </c>
      <c r="E1808" t="s">
        <v>2</v>
      </c>
      <c r="F1808" s="1">
        <v>2000</v>
      </c>
      <c r="K1808" s="1">
        <v>2000</v>
      </c>
    </row>
    <row r="1809" spans="2:11">
      <c r="B1809" t="s">
        <v>93</v>
      </c>
      <c r="C1809">
        <v>2012</v>
      </c>
      <c r="D1809" t="s">
        <v>1</v>
      </c>
      <c r="E1809" t="s">
        <v>2</v>
      </c>
      <c r="F1809" s="1">
        <v>289937</v>
      </c>
      <c r="K1809" s="1">
        <v>289937</v>
      </c>
    </row>
    <row r="1810" spans="2:11">
      <c r="B1810" t="s">
        <v>39</v>
      </c>
      <c r="C1810">
        <v>2012</v>
      </c>
      <c r="D1810" t="s">
        <v>1</v>
      </c>
      <c r="E1810" t="s">
        <v>2</v>
      </c>
      <c r="F1810" s="1">
        <v>2884</v>
      </c>
      <c r="K1810" s="1">
        <v>2884</v>
      </c>
    </row>
    <row r="1811" spans="2:11">
      <c r="B1811" t="s">
        <v>330</v>
      </c>
      <c r="C1811">
        <v>2012</v>
      </c>
      <c r="D1811" t="s">
        <v>1</v>
      </c>
      <c r="E1811" t="s">
        <v>2</v>
      </c>
      <c r="F1811" s="1">
        <v>2348</v>
      </c>
      <c r="K1811" s="1">
        <v>2348</v>
      </c>
    </row>
    <row r="1812" spans="2:11">
      <c r="B1812" t="s">
        <v>114</v>
      </c>
      <c r="C1812">
        <v>2012</v>
      </c>
      <c r="D1812" t="s">
        <v>1</v>
      </c>
      <c r="E1812" t="s">
        <v>2</v>
      </c>
      <c r="F1812" s="1">
        <v>1725</v>
      </c>
      <c r="K1812" s="1">
        <v>1725</v>
      </c>
    </row>
    <row r="1813" spans="2:11">
      <c r="B1813" t="s">
        <v>280</v>
      </c>
      <c r="C1813">
        <v>2012</v>
      </c>
      <c r="D1813" t="s">
        <v>1</v>
      </c>
      <c r="E1813" t="s">
        <v>2</v>
      </c>
      <c r="F1813" s="1">
        <v>185</v>
      </c>
      <c r="K1813" s="1">
        <v>185</v>
      </c>
    </row>
    <row r="1814" spans="2:11">
      <c r="B1814" t="s">
        <v>558</v>
      </c>
      <c r="C1814">
        <v>2012</v>
      </c>
      <c r="D1814" t="s">
        <v>1</v>
      </c>
      <c r="E1814" t="s">
        <v>2</v>
      </c>
      <c r="F1814" s="1">
        <v>300</v>
      </c>
      <c r="K1814" s="1">
        <v>300</v>
      </c>
    </row>
    <row r="1815" spans="2:11">
      <c r="B1815" t="s">
        <v>856</v>
      </c>
      <c r="C1815">
        <v>2012</v>
      </c>
      <c r="D1815" t="s">
        <v>1</v>
      </c>
      <c r="E1815" t="s">
        <v>2</v>
      </c>
      <c r="F1815" s="1">
        <v>101965</v>
      </c>
      <c r="K1815" s="1">
        <v>101965</v>
      </c>
    </row>
    <row r="1816" spans="2:11">
      <c r="B1816" t="s">
        <v>20</v>
      </c>
      <c r="C1816">
        <v>2012</v>
      </c>
      <c r="D1816" t="s">
        <v>1</v>
      </c>
      <c r="E1816" t="s">
        <v>2</v>
      </c>
      <c r="F1816" s="1">
        <v>600</v>
      </c>
      <c r="K1816" s="1">
        <v>600</v>
      </c>
    </row>
    <row r="1817" spans="2:11">
      <c r="B1817" t="s">
        <v>43</v>
      </c>
      <c r="C1817">
        <v>2012</v>
      </c>
      <c r="D1817" t="s">
        <v>1</v>
      </c>
      <c r="E1817" t="s">
        <v>2</v>
      </c>
      <c r="F1817" s="1">
        <v>2800</v>
      </c>
      <c r="K1817" s="1">
        <v>2800</v>
      </c>
    </row>
    <row r="1818" spans="2:11">
      <c r="B1818" t="s">
        <v>436</v>
      </c>
      <c r="C1818">
        <v>2012</v>
      </c>
      <c r="D1818" t="s">
        <v>1</v>
      </c>
      <c r="E1818" t="s">
        <v>2</v>
      </c>
      <c r="F1818" s="1">
        <v>3147</v>
      </c>
      <c r="K1818" s="1">
        <v>3147</v>
      </c>
    </row>
    <row r="1819" spans="2:11">
      <c r="B1819" t="s">
        <v>118</v>
      </c>
      <c r="C1819">
        <v>2012</v>
      </c>
      <c r="D1819" t="s">
        <v>1</v>
      </c>
      <c r="E1819" t="s">
        <v>2</v>
      </c>
      <c r="F1819" s="1">
        <v>3000</v>
      </c>
      <c r="K1819" s="1">
        <v>3000</v>
      </c>
    </row>
    <row r="1820" spans="2:11">
      <c r="B1820" t="s">
        <v>122</v>
      </c>
      <c r="C1820">
        <v>2012</v>
      </c>
      <c r="D1820" t="s">
        <v>1</v>
      </c>
      <c r="E1820" t="s">
        <v>2</v>
      </c>
      <c r="F1820" s="1">
        <v>609</v>
      </c>
      <c r="K1820" s="1">
        <v>609</v>
      </c>
    </row>
    <row r="1821" spans="2:11">
      <c r="B1821" t="s">
        <v>73</v>
      </c>
      <c r="C1821">
        <v>2012</v>
      </c>
      <c r="D1821" t="s">
        <v>1</v>
      </c>
      <c r="E1821" t="s">
        <v>2</v>
      </c>
      <c r="F1821" s="1">
        <v>1800</v>
      </c>
      <c r="K1821" s="1">
        <v>1800</v>
      </c>
    </row>
    <row r="1822" spans="2:11">
      <c r="B1822" t="s">
        <v>344</v>
      </c>
      <c r="C1822">
        <v>2012</v>
      </c>
      <c r="D1822" t="s">
        <v>1</v>
      </c>
      <c r="E1822" t="s">
        <v>2</v>
      </c>
      <c r="F1822" s="1">
        <v>100025</v>
      </c>
      <c r="K1822" s="1">
        <v>100025</v>
      </c>
    </row>
    <row r="1823" spans="2:11">
      <c r="B1823" t="s">
        <v>605</v>
      </c>
      <c r="C1823">
        <v>2012</v>
      </c>
      <c r="D1823" t="s">
        <v>1</v>
      </c>
      <c r="E1823" t="s">
        <v>2</v>
      </c>
      <c r="F1823" s="1">
        <v>30000</v>
      </c>
      <c r="K1823" s="1">
        <v>30000</v>
      </c>
    </row>
    <row r="1824" spans="2:11">
      <c r="B1824" t="s">
        <v>408</v>
      </c>
      <c r="C1824">
        <v>2012</v>
      </c>
      <c r="D1824" t="s">
        <v>1</v>
      </c>
      <c r="E1824" t="s">
        <v>2</v>
      </c>
      <c r="F1824" s="1">
        <v>901</v>
      </c>
      <c r="K1824" s="1">
        <v>901</v>
      </c>
    </row>
    <row r="1825" spans="2:11">
      <c r="B1825" t="s">
        <v>247</v>
      </c>
      <c r="C1825">
        <v>2012</v>
      </c>
      <c r="D1825" t="s">
        <v>1</v>
      </c>
      <c r="E1825" t="s">
        <v>2</v>
      </c>
      <c r="F1825" s="1">
        <v>500000</v>
      </c>
      <c r="K1825" s="1">
        <v>500000</v>
      </c>
    </row>
    <row r="1826" spans="2:11">
      <c r="B1826" t="s">
        <v>857</v>
      </c>
      <c r="C1826">
        <v>2012</v>
      </c>
      <c r="D1826" t="s">
        <v>1</v>
      </c>
      <c r="E1826" t="s">
        <v>2</v>
      </c>
      <c r="F1826" s="1">
        <v>49864</v>
      </c>
      <c r="K1826" s="1">
        <v>49864</v>
      </c>
    </row>
    <row r="1827" spans="2:11">
      <c r="B1827" t="s">
        <v>240</v>
      </c>
      <c r="C1827">
        <v>2012</v>
      </c>
      <c r="D1827" t="s">
        <v>1</v>
      </c>
      <c r="E1827" t="s">
        <v>2</v>
      </c>
      <c r="F1827" s="1">
        <v>75000</v>
      </c>
      <c r="K1827" s="1">
        <v>75000</v>
      </c>
    </row>
    <row r="1828" spans="2:11">
      <c r="B1828" t="s">
        <v>108</v>
      </c>
      <c r="C1828">
        <v>2012</v>
      </c>
      <c r="D1828" t="s">
        <v>1</v>
      </c>
      <c r="E1828" t="s">
        <v>2</v>
      </c>
      <c r="F1828" s="1">
        <v>500000</v>
      </c>
      <c r="K1828" s="1">
        <v>500000</v>
      </c>
    </row>
    <row r="1829" spans="2:11">
      <c r="B1829" t="s">
        <v>276</v>
      </c>
      <c r="C1829">
        <v>2012</v>
      </c>
      <c r="D1829" t="s">
        <v>1</v>
      </c>
      <c r="E1829" t="s">
        <v>2</v>
      </c>
      <c r="F1829" s="1">
        <v>100000</v>
      </c>
      <c r="K1829" s="1">
        <v>100000</v>
      </c>
    </row>
    <row r="1830" spans="2:11">
      <c r="B1830" t="s">
        <v>37</v>
      </c>
      <c r="C1830">
        <v>2012</v>
      </c>
      <c r="D1830" t="s">
        <v>1</v>
      </c>
      <c r="E1830" t="s">
        <v>2</v>
      </c>
      <c r="F1830" s="1">
        <v>300000</v>
      </c>
      <c r="K1830" s="1">
        <v>300000</v>
      </c>
    </row>
    <row r="1831" spans="2:11">
      <c r="B1831" t="s">
        <v>4</v>
      </c>
      <c r="C1831">
        <v>2012</v>
      </c>
      <c r="D1831" t="s">
        <v>1</v>
      </c>
      <c r="E1831" t="s">
        <v>2</v>
      </c>
      <c r="F1831" s="1">
        <v>922000</v>
      </c>
      <c r="K1831" s="1">
        <v>922000</v>
      </c>
    </row>
    <row r="1832" spans="2:11">
      <c r="B1832" t="s">
        <v>150</v>
      </c>
      <c r="C1832">
        <v>2012</v>
      </c>
      <c r="D1832" t="s">
        <v>1</v>
      </c>
      <c r="E1832" t="s">
        <v>2</v>
      </c>
      <c r="F1832" s="1">
        <v>249700</v>
      </c>
      <c r="K1832" s="1">
        <v>249700</v>
      </c>
    </row>
    <row r="1833" spans="2:11">
      <c r="B1833" t="s">
        <v>270</v>
      </c>
      <c r="C1833">
        <v>2012</v>
      </c>
      <c r="D1833" t="s">
        <v>1</v>
      </c>
      <c r="E1833" t="s">
        <v>2</v>
      </c>
      <c r="F1833" s="1">
        <v>3500000</v>
      </c>
      <c r="K1833" s="1">
        <v>3500000</v>
      </c>
    </row>
    <row r="1834" spans="2:11">
      <c r="B1834" t="s">
        <v>98</v>
      </c>
      <c r="C1834">
        <v>2012</v>
      </c>
      <c r="D1834" t="s">
        <v>1</v>
      </c>
      <c r="E1834" t="s">
        <v>2</v>
      </c>
      <c r="F1834" s="1">
        <v>550000</v>
      </c>
      <c r="K1834" s="1">
        <v>550000</v>
      </c>
    </row>
    <row r="1835" spans="2:11">
      <c r="B1835" t="s">
        <v>83</v>
      </c>
      <c r="C1835">
        <v>2012</v>
      </c>
      <c r="D1835" t="s">
        <v>1</v>
      </c>
      <c r="E1835" t="s">
        <v>2</v>
      </c>
      <c r="F1835" s="1">
        <v>12000</v>
      </c>
      <c r="K1835" s="1">
        <v>12000</v>
      </c>
    </row>
    <row r="1836" spans="2:11">
      <c r="B1836" t="s">
        <v>34</v>
      </c>
      <c r="C1836">
        <v>2012</v>
      </c>
      <c r="D1836" t="s">
        <v>1</v>
      </c>
      <c r="E1836" t="s">
        <v>2</v>
      </c>
      <c r="F1836" s="1">
        <v>85977</v>
      </c>
      <c r="K1836" s="1">
        <v>85977</v>
      </c>
    </row>
    <row r="1837" spans="2:11">
      <c r="B1837" t="s">
        <v>21</v>
      </c>
      <c r="C1837">
        <v>2012</v>
      </c>
      <c r="D1837" t="s">
        <v>1</v>
      </c>
      <c r="E1837" t="s">
        <v>2</v>
      </c>
      <c r="F1837" s="1">
        <v>10000</v>
      </c>
      <c r="K1837" s="1">
        <v>10000</v>
      </c>
    </row>
    <row r="1838" spans="2:11">
      <c r="B1838" t="s">
        <v>858</v>
      </c>
      <c r="C1838">
        <v>2012</v>
      </c>
      <c r="D1838" t="s">
        <v>1</v>
      </c>
      <c r="E1838" t="s">
        <v>2</v>
      </c>
      <c r="F1838" s="1">
        <v>721736</v>
      </c>
      <c r="K1838" s="1">
        <v>721736</v>
      </c>
    </row>
    <row r="1839" spans="2:11">
      <c r="B1839" t="s">
        <v>336</v>
      </c>
      <c r="C1839">
        <v>2012</v>
      </c>
      <c r="D1839" t="s">
        <v>1</v>
      </c>
      <c r="E1839" t="s">
        <v>2</v>
      </c>
      <c r="F1839" s="1">
        <v>1500055</v>
      </c>
      <c r="K1839" s="1">
        <v>1500055</v>
      </c>
    </row>
    <row r="1840" spans="2:11">
      <c r="B1840" t="s">
        <v>519</v>
      </c>
      <c r="C1840">
        <v>2012</v>
      </c>
      <c r="D1840" t="s">
        <v>1</v>
      </c>
      <c r="E1840" t="s">
        <v>2</v>
      </c>
      <c r="F1840" s="1">
        <v>1396639</v>
      </c>
      <c r="K1840" s="1">
        <v>1396639</v>
      </c>
    </row>
    <row r="1841" spans="2:11">
      <c r="B1841" t="s">
        <v>15</v>
      </c>
      <c r="C1841">
        <v>2012</v>
      </c>
      <c r="D1841" t="s">
        <v>1</v>
      </c>
      <c r="E1841" t="s">
        <v>2</v>
      </c>
      <c r="F1841" s="1">
        <v>10000</v>
      </c>
      <c r="K1841" s="1">
        <v>10000</v>
      </c>
    </row>
    <row r="1842" spans="2:11">
      <c r="B1842" t="s">
        <v>228</v>
      </c>
      <c r="C1842">
        <v>2012</v>
      </c>
      <c r="D1842" t="s">
        <v>1</v>
      </c>
      <c r="E1842" t="s">
        <v>2</v>
      </c>
      <c r="F1842" s="1">
        <v>400000</v>
      </c>
      <c r="K1842" s="1">
        <v>400000</v>
      </c>
    </row>
    <row r="1843" spans="2:11">
      <c r="B1843" t="s">
        <v>366</v>
      </c>
      <c r="C1843">
        <v>2012</v>
      </c>
      <c r="D1843" t="s">
        <v>1</v>
      </c>
      <c r="E1843" t="s">
        <v>2</v>
      </c>
      <c r="F1843" s="1">
        <v>250000</v>
      </c>
      <c r="K1843" s="1">
        <v>250000</v>
      </c>
    </row>
    <row r="1844" spans="2:11">
      <c r="B1844" t="s">
        <v>124</v>
      </c>
      <c r="C1844">
        <v>2012</v>
      </c>
      <c r="D1844" t="s">
        <v>1</v>
      </c>
      <c r="E1844" t="s">
        <v>2</v>
      </c>
      <c r="F1844" s="1">
        <v>984559</v>
      </c>
      <c r="K1844" s="1">
        <v>984559</v>
      </c>
    </row>
    <row r="1845" spans="2:11">
      <c r="B1845" t="s">
        <v>416</v>
      </c>
      <c r="C1845">
        <v>2012</v>
      </c>
      <c r="D1845" t="s">
        <v>1</v>
      </c>
      <c r="E1845" t="s">
        <v>2</v>
      </c>
      <c r="F1845" s="1">
        <v>900488</v>
      </c>
      <c r="K1845" s="1">
        <v>900488</v>
      </c>
    </row>
    <row r="1846" spans="2:11">
      <c r="B1846" t="s">
        <v>445</v>
      </c>
      <c r="C1846">
        <v>2012</v>
      </c>
      <c r="D1846" t="s">
        <v>1</v>
      </c>
      <c r="E1846" t="s">
        <v>2</v>
      </c>
      <c r="F1846" s="1">
        <v>24500</v>
      </c>
      <c r="K1846" s="1">
        <v>24500</v>
      </c>
    </row>
    <row r="1847" spans="2:11">
      <c r="B1847" t="s">
        <v>166</v>
      </c>
      <c r="C1847">
        <v>2012</v>
      </c>
      <c r="D1847" t="s">
        <v>1</v>
      </c>
      <c r="E1847" t="s">
        <v>2</v>
      </c>
      <c r="F1847" s="1">
        <v>1999999</v>
      </c>
      <c r="K1847" s="1">
        <v>1999999</v>
      </c>
    </row>
    <row r="1848" spans="2:11">
      <c r="B1848" t="s">
        <v>186</v>
      </c>
      <c r="C1848">
        <v>2012</v>
      </c>
      <c r="D1848" t="s">
        <v>1</v>
      </c>
      <c r="E1848" t="s">
        <v>2</v>
      </c>
      <c r="F1848" s="1">
        <v>1000000</v>
      </c>
      <c r="K1848" s="1">
        <v>1000000</v>
      </c>
    </row>
    <row r="1849" spans="2:11">
      <c r="B1849" t="s">
        <v>180</v>
      </c>
      <c r="C1849">
        <v>2012</v>
      </c>
      <c r="D1849" t="s">
        <v>1</v>
      </c>
      <c r="E1849" t="s">
        <v>2</v>
      </c>
      <c r="F1849" s="1">
        <v>280000</v>
      </c>
      <c r="K1849" s="1">
        <v>280000</v>
      </c>
    </row>
    <row r="1850" spans="2:11">
      <c r="B1850" t="s">
        <v>602</v>
      </c>
      <c r="C1850">
        <v>2012</v>
      </c>
      <c r="D1850" t="s">
        <v>1</v>
      </c>
      <c r="E1850" t="s">
        <v>2</v>
      </c>
      <c r="F1850" s="1">
        <v>260000</v>
      </c>
      <c r="K1850" s="1">
        <v>260000</v>
      </c>
    </row>
    <row r="1851" spans="2:11">
      <c r="B1851" t="s">
        <v>195</v>
      </c>
      <c r="C1851">
        <v>2012</v>
      </c>
      <c r="D1851" t="s">
        <v>1</v>
      </c>
      <c r="E1851" t="s">
        <v>2</v>
      </c>
      <c r="F1851" s="1">
        <v>350000</v>
      </c>
      <c r="K1851" s="1">
        <v>350000</v>
      </c>
    </row>
    <row r="1852" spans="2:11">
      <c r="B1852" t="s">
        <v>296</v>
      </c>
      <c r="C1852">
        <v>2012</v>
      </c>
      <c r="D1852" t="s">
        <v>1</v>
      </c>
      <c r="E1852" t="s">
        <v>2</v>
      </c>
      <c r="F1852" s="1">
        <v>1800000</v>
      </c>
      <c r="K1852" s="1">
        <v>1800000</v>
      </c>
    </row>
    <row r="1853" spans="2:11">
      <c r="B1853" t="s">
        <v>142</v>
      </c>
      <c r="C1853">
        <v>2012</v>
      </c>
      <c r="D1853" t="s">
        <v>1</v>
      </c>
      <c r="E1853" t="s">
        <v>2</v>
      </c>
      <c r="F1853" s="1">
        <v>50000</v>
      </c>
      <c r="K1853" s="1">
        <v>50000</v>
      </c>
    </row>
    <row r="1854" spans="2:11">
      <c r="B1854" t="s">
        <v>34</v>
      </c>
      <c r="C1854">
        <v>2012</v>
      </c>
      <c r="D1854" t="s">
        <v>1</v>
      </c>
      <c r="E1854" t="s">
        <v>2</v>
      </c>
      <c r="F1854" s="1">
        <v>10000</v>
      </c>
      <c r="K1854" s="1">
        <v>10000</v>
      </c>
    </row>
    <row r="1855" spans="2:11">
      <c r="K1855" s="1"/>
    </row>
    <row r="1048576" spans="11:11">
      <c r="K1048576">
        <f>SUM(K1:K1048575)</f>
        <v>3385603559</v>
      </c>
    </row>
  </sheetData>
  <pageMargins left="0.75" right="0.75" top="1" bottom="1" header="0.5" footer="0.5"/>
  <pageSetup orientation="portrait" horizontalDpi="4294967292" verticalDpi="429496729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theme="9" tint="-0.499984740745262"/>
          <x14:colorNegative rgb="FF4F81BD"/>
          <x14:colorAxis rgb="FF000000"/>
          <x14:colorMarkers rgb="FF4F81BD"/>
          <x14:colorFirst rgb="FFFABF8F"/>
          <x14:colorLast rgb="FFFABF8F"/>
          <x14:colorHigh rgb="FFF79646"/>
          <x14:colorLow rgb="FFF79646"/>
          <x14:sparklines>
            <x14:sparkline>
              <xm:f>Sheet1!B2:B40</xm:f>
              <xm:sqref>B40</xm:sqref>
            </x14:sparkline>
            <x14:sparkline>
              <xm:f>Sheet1!D2:D40</xm:f>
              <xm:sqref>D40</xm:sqref>
            </x14:sparkline>
            <x14:sparkline>
              <xm:f>Sheet1!E2:E40</xm:f>
              <xm:sqref>E40</xm:sqref>
            </x14:sparkline>
            <x14:sparkline>
              <xm:f>Sheet1!G2:G40</xm:f>
              <xm:sqref>G40</xm:sqref>
            </x14:sparkline>
            <x14:sparkline>
              <xm:f>Sheet1!H2:H40</xm:f>
              <xm:sqref>H40</xm:sqref>
            </x14:sparkline>
            <x14:sparkline>
              <xm:f>Sheet1!I2:I40</xm:f>
              <xm:sqref>I40</xm:sqref>
            </x14:sparkline>
            <x14:sparkline>
              <xm:f>Sheet1!J2:J40</xm:f>
              <xm:sqref>J40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54"/>
  <sheetViews>
    <sheetView tabSelected="1" workbookViewId="0">
      <selection sqref="A1:E1048576"/>
    </sheetView>
  </sheetViews>
  <sheetFormatPr baseColWidth="10" defaultRowHeight="15" x14ac:dyDescent="0"/>
  <cols>
    <col min="1" max="1" width="45.5" customWidth="1"/>
    <col min="2" max="2" width="11.33203125" customWidth="1"/>
    <col min="3" max="3" width="23.1640625" customWidth="1"/>
    <col min="4" max="4" width="14.5" customWidth="1"/>
    <col min="5" max="5" width="13.83203125" customWidth="1"/>
  </cols>
  <sheetData>
    <row r="2" spans="1:5">
      <c r="A2" t="s">
        <v>103</v>
      </c>
      <c r="B2">
        <v>2013</v>
      </c>
      <c r="C2" t="s">
        <v>5</v>
      </c>
      <c r="D2" t="s">
        <v>2</v>
      </c>
      <c r="E2" s="1">
        <v>583531</v>
      </c>
    </row>
    <row r="3" spans="1:5">
      <c r="A3" t="s">
        <v>134</v>
      </c>
      <c r="B3">
        <v>2013</v>
      </c>
      <c r="C3" t="s">
        <v>1</v>
      </c>
      <c r="D3" t="s">
        <v>2</v>
      </c>
      <c r="E3" s="1">
        <v>750000</v>
      </c>
    </row>
    <row r="4" spans="1:5">
      <c r="A4" t="s">
        <v>134</v>
      </c>
      <c r="B4">
        <v>2012</v>
      </c>
      <c r="C4" t="s">
        <v>1</v>
      </c>
      <c r="D4" t="s">
        <v>2</v>
      </c>
      <c r="E4" s="1">
        <v>750000</v>
      </c>
    </row>
    <row r="5" spans="1:5">
      <c r="A5" t="s">
        <v>251</v>
      </c>
      <c r="B5">
        <v>2013</v>
      </c>
      <c r="C5" t="s">
        <v>1</v>
      </c>
      <c r="D5" t="s">
        <v>2</v>
      </c>
      <c r="E5" s="1">
        <v>500543</v>
      </c>
    </row>
    <row r="6" spans="1:5">
      <c r="A6" t="s">
        <v>251</v>
      </c>
      <c r="B6">
        <v>2011</v>
      </c>
      <c r="C6" t="s">
        <v>1</v>
      </c>
      <c r="D6" t="s">
        <v>2</v>
      </c>
      <c r="E6" s="1">
        <v>500000</v>
      </c>
    </row>
    <row r="7" spans="1:5">
      <c r="A7" t="s">
        <v>65</v>
      </c>
      <c r="B7">
        <v>2013</v>
      </c>
      <c r="C7" t="s">
        <v>1</v>
      </c>
      <c r="D7" t="s">
        <v>2</v>
      </c>
      <c r="E7" s="1">
        <v>2000000</v>
      </c>
    </row>
    <row r="8" spans="1:5">
      <c r="A8" t="s">
        <v>65</v>
      </c>
      <c r="B8">
        <v>2011</v>
      </c>
      <c r="C8" t="s">
        <v>1</v>
      </c>
      <c r="D8" t="s">
        <v>2</v>
      </c>
      <c r="E8" s="1">
        <v>2000000</v>
      </c>
    </row>
    <row r="9" spans="1:5">
      <c r="A9" t="s">
        <v>65</v>
      </c>
      <c r="B9">
        <v>2009</v>
      </c>
      <c r="C9" t="s">
        <v>1</v>
      </c>
      <c r="D9" t="s">
        <v>2</v>
      </c>
      <c r="E9" s="1">
        <v>10355535</v>
      </c>
    </row>
    <row r="10" spans="1:5">
      <c r="A10" t="s">
        <v>65</v>
      </c>
      <c r="B10">
        <v>2009</v>
      </c>
      <c r="C10" t="s">
        <v>1</v>
      </c>
      <c r="D10" t="s">
        <v>2</v>
      </c>
      <c r="E10" s="1">
        <v>960000</v>
      </c>
    </row>
    <row r="11" spans="1:5">
      <c r="A11" t="s">
        <v>270</v>
      </c>
      <c r="B11">
        <v>2011</v>
      </c>
      <c r="C11" t="s">
        <v>1</v>
      </c>
      <c r="D11" t="s">
        <v>2</v>
      </c>
      <c r="E11" s="1">
        <v>375000</v>
      </c>
    </row>
    <row r="12" spans="1:5">
      <c r="A12" t="s">
        <v>270</v>
      </c>
      <c r="B12">
        <v>2009</v>
      </c>
      <c r="C12" t="s">
        <v>1</v>
      </c>
      <c r="D12" t="s">
        <v>2</v>
      </c>
      <c r="E12" s="1">
        <v>2148910</v>
      </c>
    </row>
    <row r="13" spans="1:5">
      <c r="A13" t="s">
        <v>270</v>
      </c>
      <c r="B13">
        <v>2009</v>
      </c>
      <c r="C13" t="s">
        <v>1</v>
      </c>
      <c r="D13" t="s">
        <v>2</v>
      </c>
      <c r="E13" s="1">
        <v>2148910</v>
      </c>
    </row>
    <row r="14" spans="1:5">
      <c r="A14" t="s">
        <v>270</v>
      </c>
      <c r="B14">
        <v>2012</v>
      </c>
      <c r="C14" t="s">
        <v>1</v>
      </c>
      <c r="D14" t="s">
        <v>2</v>
      </c>
      <c r="E14" s="1">
        <v>9297699</v>
      </c>
    </row>
    <row r="15" spans="1:5">
      <c r="A15" t="s">
        <v>270</v>
      </c>
      <c r="B15">
        <v>2012</v>
      </c>
      <c r="C15" t="s">
        <v>1</v>
      </c>
      <c r="D15" t="s">
        <v>2</v>
      </c>
      <c r="E15" s="1">
        <v>3500000</v>
      </c>
    </row>
    <row r="16" spans="1:5">
      <c r="A16" t="s">
        <v>454</v>
      </c>
      <c r="B16">
        <v>2009</v>
      </c>
      <c r="C16" t="s">
        <v>1</v>
      </c>
      <c r="D16" t="s">
        <v>2</v>
      </c>
      <c r="E16" s="1">
        <v>74963</v>
      </c>
    </row>
    <row r="17" spans="1:5">
      <c r="A17" t="s">
        <v>102</v>
      </c>
      <c r="B17">
        <v>2013</v>
      </c>
      <c r="C17" t="s">
        <v>1</v>
      </c>
      <c r="D17" t="s">
        <v>2</v>
      </c>
      <c r="E17" s="1">
        <v>837355</v>
      </c>
    </row>
    <row r="18" spans="1:5">
      <c r="A18" t="s">
        <v>102</v>
      </c>
      <c r="B18">
        <v>2013</v>
      </c>
      <c r="C18" t="s">
        <v>1</v>
      </c>
      <c r="D18" t="s">
        <v>2</v>
      </c>
      <c r="E18" s="1">
        <v>361927</v>
      </c>
    </row>
    <row r="19" spans="1:5">
      <c r="A19" t="s">
        <v>102</v>
      </c>
      <c r="B19">
        <v>2013</v>
      </c>
      <c r="C19" t="s">
        <v>1</v>
      </c>
      <c r="D19" t="s">
        <v>2</v>
      </c>
      <c r="E19" s="1">
        <v>48907</v>
      </c>
    </row>
    <row r="20" spans="1:5">
      <c r="A20" t="s">
        <v>102</v>
      </c>
      <c r="B20">
        <v>2011</v>
      </c>
      <c r="C20" t="s">
        <v>1</v>
      </c>
      <c r="D20" t="s">
        <v>2</v>
      </c>
      <c r="E20" s="1">
        <v>49949</v>
      </c>
    </row>
    <row r="21" spans="1:5">
      <c r="A21" t="s">
        <v>102</v>
      </c>
      <c r="B21">
        <v>2009</v>
      </c>
      <c r="C21" t="s">
        <v>1</v>
      </c>
      <c r="D21" t="s">
        <v>2</v>
      </c>
      <c r="E21" s="1">
        <v>998221</v>
      </c>
    </row>
    <row r="22" spans="1:5">
      <c r="A22" t="s">
        <v>102</v>
      </c>
      <c r="B22">
        <v>2012</v>
      </c>
      <c r="C22" t="s">
        <v>1</v>
      </c>
      <c r="D22" t="s">
        <v>2</v>
      </c>
      <c r="E22" s="1">
        <v>1172327</v>
      </c>
    </row>
    <row r="23" spans="1:5">
      <c r="A23" t="s">
        <v>102</v>
      </c>
      <c r="B23">
        <v>2012</v>
      </c>
      <c r="C23" t="s">
        <v>1</v>
      </c>
      <c r="D23" t="s">
        <v>2</v>
      </c>
      <c r="E23" s="1">
        <v>500000</v>
      </c>
    </row>
    <row r="24" spans="1:5">
      <c r="A24" t="s">
        <v>102</v>
      </c>
      <c r="B24">
        <v>2012</v>
      </c>
      <c r="C24" t="s">
        <v>1</v>
      </c>
      <c r="D24" t="s">
        <v>2</v>
      </c>
      <c r="E24" s="1">
        <v>100000</v>
      </c>
    </row>
    <row r="25" spans="1:5">
      <c r="A25" t="s">
        <v>221</v>
      </c>
      <c r="B25">
        <v>2013</v>
      </c>
      <c r="C25" t="s">
        <v>1</v>
      </c>
      <c r="D25" t="s">
        <v>2</v>
      </c>
      <c r="E25" s="1">
        <v>235150</v>
      </c>
    </row>
    <row r="26" spans="1:5">
      <c r="A26" t="s">
        <v>599</v>
      </c>
      <c r="B26">
        <v>2009</v>
      </c>
      <c r="C26" t="s">
        <v>1</v>
      </c>
      <c r="D26" t="s">
        <v>2</v>
      </c>
      <c r="E26" s="1">
        <v>260000</v>
      </c>
    </row>
    <row r="27" spans="1:5">
      <c r="A27" t="s">
        <v>599</v>
      </c>
      <c r="B27">
        <v>2009</v>
      </c>
      <c r="C27" t="s">
        <v>1</v>
      </c>
      <c r="D27" t="s">
        <v>2</v>
      </c>
      <c r="E27" s="1">
        <v>50000</v>
      </c>
    </row>
    <row r="28" spans="1:5">
      <c r="A28" t="s">
        <v>466</v>
      </c>
      <c r="B28">
        <v>2009</v>
      </c>
      <c r="C28" t="s">
        <v>1</v>
      </c>
      <c r="D28" t="s">
        <v>2</v>
      </c>
      <c r="E28" s="1">
        <v>1445269</v>
      </c>
    </row>
    <row r="29" spans="1:5">
      <c r="A29" t="s">
        <v>466</v>
      </c>
      <c r="B29">
        <v>2009</v>
      </c>
      <c r="C29" t="s">
        <v>1</v>
      </c>
      <c r="D29" t="s">
        <v>2</v>
      </c>
      <c r="E29" s="1">
        <v>300000</v>
      </c>
    </row>
    <row r="30" spans="1:5">
      <c r="A30" t="s">
        <v>466</v>
      </c>
      <c r="B30">
        <v>2009</v>
      </c>
      <c r="C30" t="s">
        <v>1</v>
      </c>
      <c r="D30" t="s">
        <v>2</v>
      </c>
      <c r="E30" s="1">
        <v>400000</v>
      </c>
    </row>
    <row r="31" spans="1:5">
      <c r="A31" t="s">
        <v>212</v>
      </c>
      <c r="B31">
        <v>2013</v>
      </c>
      <c r="C31" t="s">
        <v>1</v>
      </c>
      <c r="D31" t="s">
        <v>2</v>
      </c>
      <c r="E31" s="1">
        <v>270000</v>
      </c>
    </row>
    <row r="32" spans="1:5">
      <c r="A32" t="s">
        <v>173</v>
      </c>
      <c r="B32">
        <v>2013</v>
      </c>
      <c r="C32" t="s">
        <v>1</v>
      </c>
      <c r="D32" t="s">
        <v>2</v>
      </c>
      <c r="E32" s="1">
        <v>13763544</v>
      </c>
    </row>
    <row r="33" spans="1:5">
      <c r="A33" t="s">
        <v>333</v>
      </c>
      <c r="B33">
        <v>2011</v>
      </c>
      <c r="C33" t="s">
        <v>1</v>
      </c>
      <c r="D33" t="s">
        <v>2</v>
      </c>
      <c r="E33" s="1">
        <v>1680829</v>
      </c>
    </row>
    <row r="34" spans="1:5">
      <c r="A34" t="s">
        <v>333</v>
      </c>
      <c r="B34">
        <v>2011</v>
      </c>
      <c r="C34" t="s">
        <v>1</v>
      </c>
      <c r="D34" t="s">
        <v>2</v>
      </c>
      <c r="E34" s="1">
        <v>93452</v>
      </c>
    </row>
    <row r="35" spans="1:5">
      <c r="A35" t="s">
        <v>511</v>
      </c>
      <c r="B35">
        <v>2009</v>
      </c>
      <c r="C35" t="s">
        <v>1</v>
      </c>
      <c r="D35" t="s">
        <v>2</v>
      </c>
      <c r="E35" s="1">
        <v>1800000</v>
      </c>
    </row>
    <row r="36" spans="1:5">
      <c r="A36" t="s">
        <v>317</v>
      </c>
      <c r="B36">
        <v>2011</v>
      </c>
      <c r="C36" t="s">
        <v>5</v>
      </c>
      <c r="D36" t="s">
        <v>2</v>
      </c>
      <c r="E36" s="1">
        <v>80000</v>
      </c>
    </row>
    <row r="37" spans="1:5">
      <c r="A37" t="s">
        <v>385</v>
      </c>
      <c r="B37">
        <v>2010</v>
      </c>
      <c r="C37" t="s">
        <v>1</v>
      </c>
      <c r="D37" t="s">
        <v>2</v>
      </c>
      <c r="E37" s="1">
        <v>729916</v>
      </c>
    </row>
    <row r="38" spans="1:5">
      <c r="A38" t="s">
        <v>709</v>
      </c>
      <c r="B38">
        <v>2009</v>
      </c>
      <c r="C38" t="s">
        <v>1</v>
      </c>
      <c r="D38" t="s">
        <v>2</v>
      </c>
      <c r="E38" s="1">
        <v>345592</v>
      </c>
    </row>
    <row r="39" spans="1:5">
      <c r="A39" t="s">
        <v>709</v>
      </c>
      <c r="B39">
        <v>2009</v>
      </c>
      <c r="C39" t="s">
        <v>1</v>
      </c>
      <c r="D39" t="s">
        <v>2</v>
      </c>
      <c r="E39" s="1">
        <v>345592</v>
      </c>
    </row>
    <row r="40" spans="1:5">
      <c r="A40" t="s">
        <v>709</v>
      </c>
      <c r="B40">
        <v>2009</v>
      </c>
      <c r="C40" t="s">
        <v>1</v>
      </c>
      <c r="D40" t="s">
        <v>2</v>
      </c>
      <c r="E40" s="1">
        <v>4974112</v>
      </c>
    </row>
    <row r="41" spans="1:5">
      <c r="A41" t="s">
        <v>552</v>
      </c>
      <c r="B41">
        <v>2009</v>
      </c>
      <c r="C41" t="s">
        <v>1</v>
      </c>
      <c r="D41" t="s">
        <v>2</v>
      </c>
      <c r="E41" s="1">
        <v>1600000</v>
      </c>
    </row>
    <row r="42" spans="1:5">
      <c r="A42" t="s">
        <v>410</v>
      </c>
      <c r="B42">
        <v>2010</v>
      </c>
      <c r="C42" t="s">
        <v>1</v>
      </c>
      <c r="D42" t="s">
        <v>2</v>
      </c>
      <c r="E42" s="1">
        <v>500000</v>
      </c>
    </row>
    <row r="43" spans="1:5">
      <c r="A43" t="s">
        <v>621</v>
      </c>
      <c r="B43">
        <v>2009</v>
      </c>
      <c r="C43" t="s">
        <v>1</v>
      </c>
      <c r="D43" t="s">
        <v>2</v>
      </c>
      <c r="E43" s="1">
        <v>646851</v>
      </c>
    </row>
    <row r="44" spans="1:5">
      <c r="A44" t="s">
        <v>621</v>
      </c>
      <c r="B44">
        <v>2009</v>
      </c>
      <c r="C44" t="s">
        <v>1</v>
      </c>
      <c r="D44" t="s">
        <v>2</v>
      </c>
      <c r="E44" s="1">
        <v>7023100</v>
      </c>
    </row>
    <row r="45" spans="1:5">
      <c r="A45" t="s">
        <v>621</v>
      </c>
      <c r="B45">
        <v>2009</v>
      </c>
      <c r="C45" t="s">
        <v>1</v>
      </c>
      <c r="D45" t="s">
        <v>2</v>
      </c>
      <c r="E45" s="1">
        <v>7023100</v>
      </c>
    </row>
    <row r="46" spans="1:5">
      <c r="A46" t="s">
        <v>332</v>
      </c>
      <c r="B46">
        <v>2011</v>
      </c>
      <c r="C46" t="s">
        <v>1</v>
      </c>
      <c r="D46" t="s">
        <v>2</v>
      </c>
      <c r="E46" s="1">
        <v>23000</v>
      </c>
    </row>
    <row r="47" spans="1:5">
      <c r="A47" t="s">
        <v>563</v>
      </c>
      <c r="B47">
        <v>2009</v>
      </c>
      <c r="C47" t="s">
        <v>1</v>
      </c>
      <c r="D47" t="s">
        <v>2</v>
      </c>
      <c r="E47" s="1">
        <v>1550160</v>
      </c>
    </row>
    <row r="48" spans="1:5">
      <c r="A48" t="s">
        <v>563</v>
      </c>
      <c r="B48">
        <v>2009</v>
      </c>
      <c r="C48" t="s">
        <v>1</v>
      </c>
      <c r="D48" t="s">
        <v>2</v>
      </c>
      <c r="E48" s="1">
        <v>476683</v>
      </c>
    </row>
    <row r="49" spans="1:5">
      <c r="A49" t="s">
        <v>73</v>
      </c>
      <c r="B49">
        <v>2013</v>
      </c>
      <c r="C49" t="s">
        <v>1</v>
      </c>
      <c r="D49" t="s">
        <v>2</v>
      </c>
      <c r="E49" s="1">
        <v>300000</v>
      </c>
    </row>
    <row r="50" spans="1:5">
      <c r="A50" t="s">
        <v>73</v>
      </c>
      <c r="B50">
        <v>2013</v>
      </c>
      <c r="C50" t="s">
        <v>1</v>
      </c>
      <c r="D50" t="s">
        <v>2</v>
      </c>
      <c r="E50" s="1">
        <v>40000</v>
      </c>
    </row>
    <row r="51" spans="1:5">
      <c r="A51" t="s">
        <v>73</v>
      </c>
      <c r="B51">
        <v>2011</v>
      </c>
      <c r="C51" t="s">
        <v>1</v>
      </c>
      <c r="D51" t="s">
        <v>2</v>
      </c>
      <c r="E51" s="1">
        <v>50000</v>
      </c>
    </row>
    <row r="52" spans="1:5">
      <c r="A52" t="s">
        <v>73</v>
      </c>
      <c r="B52">
        <v>2011</v>
      </c>
      <c r="C52" t="s">
        <v>1</v>
      </c>
      <c r="D52" t="s">
        <v>2</v>
      </c>
      <c r="E52" s="1">
        <v>7090167</v>
      </c>
    </row>
    <row r="53" spans="1:5">
      <c r="A53" t="s">
        <v>73</v>
      </c>
      <c r="B53">
        <v>2012</v>
      </c>
      <c r="C53" t="s">
        <v>1</v>
      </c>
      <c r="D53" t="s">
        <v>2</v>
      </c>
      <c r="E53" s="1">
        <v>1800</v>
      </c>
    </row>
    <row r="54" spans="1:5">
      <c r="A54" t="s">
        <v>379</v>
      </c>
      <c r="B54">
        <v>2010</v>
      </c>
      <c r="C54" t="s">
        <v>1</v>
      </c>
      <c r="D54" t="s">
        <v>2</v>
      </c>
      <c r="E54" s="1">
        <v>100000</v>
      </c>
    </row>
    <row r="55" spans="1:5">
      <c r="A55" t="s">
        <v>379</v>
      </c>
      <c r="B55">
        <v>2010</v>
      </c>
      <c r="C55" t="s">
        <v>1</v>
      </c>
      <c r="D55" t="s">
        <v>2</v>
      </c>
      <c r="E55" s="1">
        <v>30000</v>
      </c>
    </row>
    <row r="56" spans="1:5">
      <c r="A56" t="s">
        <v>379</v>
      </c>
      <c r="B56">
        <v>2010</v>
      </c>
      <c r="C56" t="s">
        <v>1</v>
      </c>
      <c r="D56" t="s">
        <v>2</v>
      </c>
      <c r="E56" s="1">
        <v>6000</v>
      </c>
    </row>
    <row r="57" spans="1:5">
      <c r="A57" t="s">
        <v>379</v>
      </c>
      <c r="B57">
        <v>2010</v>
      </c>
      <c r="C57" t="s">
        <v>1</v>
      </c>
      <c r="D57" t="s">
        <v>2</v>
      </c>
      <c r="E57" s="1">
        <v>110610</v>
      </c>
    </row>
    <row r="58" spans="1:5">
      <c r="A58" t="s">
        <v>379</v>
      </c>
      <c r="B58">
        <v>2008</v>
      </c>
      <c r="C58" t="s">
        <v>1</v>
      </c>
      <c r="D58" t="s">
        <v>2</v>
      </c>
      <c r="E58" s="1">
        <v>6929430</v>
      </c>
    </row>
    <row r="59" spans="1:5">
      <c r="A59" t="s">
        <v>379</v>
      </c>
      <c r="B59">
        <v>2009</v>
      </c>
      <c r="C59" t="s">
        <v>1</v>
      </c>
      <c r="D59" t="s">
        <v>2</v>
      </c>
      <c r="E59" s="1">
        <v>309554</v>
      </c>
    </row>
    <row r="60" spans="1:5">
      <c r="A60" t="s">
        <v>379</v>
      </c>
      <c r="B60">
        <v>2009</v>
      </c>
      <c r="C60" t="s">
        <v>1</v>
      </c>
      <c r="D60" t="s">
        <v>2</v>
      </c>
      <c r="E60" s="1">
        <v>125000</v>
      </c>
    </row>
    <row r="61" spans="1:5">
      <c r="A61" t="s">
        <v>379</v>
      </c>
      <c r="B61">
        <v>2009</v>
      </c>
      <c r="C61" t="s">
        <v>1</v>
      </c>
      <c r="D61" t="s">
        <v>2</v>
      </c>
      <c r="E61" s="1">
        <v>199984</v>
      </c>
    </row>
    <row r="62" spans="1:5">
      <c r="A62" t="s">
        <v>379</v>
      </c>
      <c r="B62">
        <v>2009</v>
      </c>
      <c r="C62" t="s">
        <v>1</v>
      </c>
      <c r="D62" t="s">
        <v>2</v>
      </c>
      <c r="E62" s="1">
        <v>150000</v>
      </c>
    </row>
    <row r="63" spans="1:5">
      <c r="A63" t="s">
        <v>379</v>
      </c>
      <c r="B63">
        <v>2009</v>
      </c>
      <c r="C63" t="s">
        <v>1</v>
      </c>
      <c r="D63" t="s">
        <v>2</v>
      </c>
      <c r="E63" s="1">
        <v>186792</v>
      </c>
    </row>
    <row r="64" spans="1:5">
      <c r="A64" t="s">
        <v>379</v>
      </c>
      <c r="B64">
        <v>2009</v>
      </c>
      <c r="C64" t="s">
        <v>1</v>
      </c>
      <c r="D64" t="s">
        <v>2</v>
      </c>
      <c r="E64" s="1">
        <v>191950</v>
      </c>
    </row>
    <row r="65" spans="1:5">
      <c r="A65" t="s">
        <v>379</v>
      </c>
      <c r="B65">
        <v>2009</v>
      </c>
      <c r="C65" t="s">
        <v>1</v>
      </c>
      <c r="D65" t="s">
        <v>2</v>
      </c>
      <c r="E65" s="1">
        <v>25464998</v>
      </c>
    </row>
    <row r="66" spans="1:5">
      <c r="A66" t="s">
        <v>423</v>
      </c>
      <c r="B66">
        <v>2010</v>
      </c>
      <c r="C66" t="s">
        <v>1</v>
      </c>
      <c r="D66" t="s">
        <v>2</v>
      </c>
      <c r="E66" s="1">
        <v>300013</v>
      </c>
    </row>
    <row r="67" spans="1:5">
      <c r="A67" t="s">
        <v>101</v>
      </c>
      <c r="B67">
        <v>2013</v>
      </c>
      <c r="C67" t="s">
        <v>1</v>
      </c>
      <c r="D67" t="s">
        <v>2</v>
      </c>
      <c r="E67" s="1">
        <v>425000</v>
      </c>
    </row>
    <row r="68" spans="1:5">
      <c r="A68" t="s">
        <v>101</v>
      </c>
      <c r="B68">
        <v>2010</v>
      </c>
      <c r="C68" t="s">
        <v>1</v>
      </c>
      <c r="D68" t="s">
        <v>2</v>
      </c>
      <c r="E68" s="1">
        <v>3200004</v>
      </c>
    </row>
    <row r="69" spans="1:5">
      <c r="A69" t="s">
        <v>101</v>
      </c>
      <c r="B69">
        <v>2009</v>
      </c>
      <c r="C69" t="s">
        <v>1</v>
      </c>
      <c r="D69" t="s">
        <v>2</v>
      </c>
      <c r="E69" s="1">
        <v>551336</v>
      </c>
    </row>
    <row r="70" spans="1:5">
      <c r="A70" t="s">
        <v>101</v>
      </c>
      <c r="B70">
        <v>2012</v>
      </c>
      <c r="C70" t="s">
        <v>1</v>
      </c>
      <c r="D70" t="s">
        <v>2</v>
      </c>
      <c r="E70" s="1">
        <v>2500000</v>
      </c>
    </row>
    <row r="71" spans="1:5">
      <c r="A71" t="s">
        <v>325</v>
      </c>
      <c r="B71">
        <v>2011</v>
      </c>
      <c r="C71" t="s">
        <v>1</v>
      </c>
      <c r="D71" t="s">
        <v>2</v>
      </c>
      <c r="E71" s="1">
        <v>753624</v>
      </c>
    </row>
    <row r="72" spans="1:5">
      <c r="A72" t="s">
        <v>325</v>
      </c>
      <c r="B72">
        <v>2012</v>
      </c>
      <c r="C72" t="s">
        <v>1</v>
      </c>
      <c r="D72" t="s">
        <v>2</v>
      </c>
      <c r="E72" s="1">
        <v>1501431</v>
      </c>
    </row>
    <row r="73" spans="1:5">
      <c r="A73" t="s">
        <v>206</v>
      </c>
      <c r="B73">
        <v>2013</v>
      </c>
      <c r="C73" t="s">
        <v>1</v>
      </c>
      <c r="D73" t="s">
        <v>2</v>
      </c>
      <c r="E73" s="1">
        <v>100000</v>
      </c>
    </row>
    <row r="74" spans="1:5">
      <c r="A74" t="s">
        <v>169</v>
      </c>
      <c r="B74">
        <v>2013</v>
      </c>
      <c r="C74" t="s">
        <v>1</v>
      </c>
      <c r="D74" t="s">
        <v>2</v>
      </c>
      <c r="E74" s="1">
        <v>10000</v>
      </c>
    </row>
    <row r="75" spans="1:5">
      <c r="A75" t="s">
        <v>355</v>
      </c>
      <c r="B75">
        <v>2011</v>
      </c>
      <c r="C75" t="s">
        <v>1</v>
      </c>
      <c r="D75" t="s">
        <v>2</v>
      </c>
      <c r="E75" s="1">
        <v>331512</v>
      </c>
    </row>
    <row r="76" spans="1:5">
      <c r="A76" t="s">
        <v>355</v>
      </c>
      <c r="B76">
        <v>2011</v>
      </c>
      <c r="C76" t="s">
        <v>1</v>
      </c>
      <c r="D76" t="s">
        <v>2</v>
      </c>
      <c r="E76" s="1">
        <v>417697</v>
      </c>
    </row>
    <row r="77" spans="1:5">
      <c r="A77" t="s">
        <v>626</v>
      </c>
      <c r="B77">
        <v>2009</v>
      </c>
      <c r="C77" t="s">
        <v>1</v>
      </c>
      <c r="D77" t="s">
        <v>2</v>
      </c>
      <c r="E77" s="1">
        <v>10000</v>
      </c>
    </row>
    <row r="78" spans="1:5">
      <c r="A78" t="s">
        <v>626</v>
      </c>
      <c r="B78">
        <v>2009</v>
      </c>
      <c r="C78" t="s">
        <v>1</v>
      </c>
      <c r="D78" t="s">
        <v>2</v>
      </c>
      <c r="E78" s="1">
        <v>10000</v>
      </c>
    </row>
    <row r="79" spans="1:5">
      <c r="A79" t="s">
        <v>626</v>
      </c>
      <c r="B79">
        <v>2009</v>
      </c>
      <c r="C79" t="s">
        <v>1</v>
      </c>
      <c r="D79" t="s">
        <v>2</v>
      </c>
      <c r="E79" s="1">
        <v>25000</v>
      </c>
    </row>
    <row r="80" spans="1:5">
      <c r="A80" t="s">
        <v>241</v>
      </c>
      <c r="B80">
        <v>2013</v>
      </c>
      <c r="C80" t="s">
        <v>1</v>
      </c>
      <c r="D80" t="s">
        <v>2</v>
      </c>
      <c r="E80" s="1">
        <v>250000</v>
      </c>
    </row>
    <row r="81" spans="1:5">
      <c r="A81" t="s">
        <v>36</v>
      </c>
      <c r="B81">
        <v>2014</v>
      </c>
      <c r="C81" t="s">
        <v>1</v>
      </c>
      <c r="D81" t="s">
        <v>2</v>
      </c>
      <c r="E81" s="1">
        <v>249445</v>
      </c>
    </row>
    <row r="82" spans="1:5">
      <c r="A82" t="s">
        <v>240</v>
      </c>
      <c r="B82">
        <v>2013</v>
      </c>
      <c r="C82" t="s">
        <v>1</v>
      </c>
      <c r="D82" t="s">
        <v>2</v>
      </c>
      <c r="E82" s="1">
        <v>150000</v>
      </c>
    </row>
    <row r="83" spans="1:5">
      <c r="A83" t="s">
        <v>240</v>
      </c>
      <c r="B83">
        <v>2011</v>
      </c>
      <c r="C83" t="s">
        <v>1</v>
      </c>
      <c r="D83" t="s">
        <v>2</v>
      </c>
      <c r="E83" s="1">
        <v>1000000</v>
      </c>
    </row>
    <row r="84" spans="1:5">
      <c r="A84" t="s">
        <v>240</v>
      </c>
      <c r="B84">
        <v>2011</v>
      </c>
      <c r="C84" t="s">
        <v>1</v>
      </c>
      <c r="D84" t="s">
        <v>2</v>
      </c>
      <c r="E84" s="1">
        <v>230000</v>
      </c>
    </row>
    <row r="85" spans="1:5">
      <c r="A85" t="s">
        <v>240</v>
      </c>
      <c r="B85">
        <v>2010</v>
      </c>
      <c r="C85" t="s">
        <v>1</v>
      </c>
      <c r="D85" t="s">
        <v>2</v>
      </c>
      <c r="E85" s="1">
        <v>4021725</v>
      </c>
    </row>
    <row r="86" spans="1:5">
      <c r="A86" t="s">
        <v>240</v>
      </c>
      <c r="B86">
        <v>2010</v>
      </c>
      <c r="C86" t="s">
        <v>1</v>
      </c>
      <c r="D86" t="s">
        <v>2</v>
      </c>
      <c r="E86" s="1">
        <v>217200</v>
      </c>
    </row>
    <row r="87" spans="1:5">
      <c r="A87" t="s">
        <v>240</v>
      </c>
      <c r="B87">
        <v>2009</v>
      </c>
      <c r="C87" t="s">
        <v>1</v>
      </c>
      <c r="D87" t="s">
        <v>2</v>
      </c>
      <c r="E87" s="1">
        <v>1000000</v>
      </c>
    </row>
    <row r="88" spans="1:5">
      <c r="A88" t="s">
        <v>240</v>
      </c>
      <c r="B88">
        <v>2012</v>
      </c>
      <c r="C88" t="s">
        <v>1</v>
      </c>
      <c r="D88" t="s">
        <v>2</v>
      </c>
      <c r="E88" s="1">
        <v>4400000</v>
      </c>
    </row>
    <row r="89" spans="1:5">
      <c r="A89" t="s">
        <v>240</v>
      </c>
      <c r="B89">
        <v>2012</v>
      </c>
      <c r="C89" t="s">
        <v>1</v>
      </c>
      <c r="D89" t="s">
        <v>2</v>
      </c>
      <c r="E89" s="1">
        <v>75000</v>
      </c>
    </row>
    <row r="90" spans="1:5">
      <c r="A90" t="s">
        <v>524</v>
      </c>
      <c r="B90">
        <v>2009</v>
      </c>
      <c r="C90" t="s">
        <v>1</v>
      </c>
      <c r="D90" t="s">
        <v>2</v>
      </c>
      <c r="E90" s="1">
        <v>900000</v>
      </c>
    </row>
    <row r="91" spans="1:5">
      <c r="A91" t="s">
        <v>524</v>
      </c>
      <c r="B91">
        <v>2009</v>
      </c>
      <c r="C91" t="s">
        <v>1</v>
      </c>
      <c r="D91" t="s">
        <v>2</v>
      </c>
      <c r="E91" s="1">
        <v>500000</v>
      </c>
    </row>
    <row r="92" spans="1:5">
      <c r="A92" t="s">
        <v>55</v>
      </c>
      <c r="B92">
        <v>2013</v>
      </c>
      <c r="C92" t="s">
        <v>1</v>
      </c>
      <c r="D92" t="s">
        <v>2</v>
      </c>
      <c r="E92" s="1">
        <v>820465</v>
      </c>
    </row>
    <row r="93" spans="1:5">
      <c r="A93" t="s">
        <v>55</v>
      </c>
      <c r="B93">
        <v>2010</v>
      </c>
      <c r="C93" t="s">
        <v>1</v>
      </c>
      <c r="D93" t="s">
        <v>2</v>
      </c>
      <c r="E93" s="1">
        <v>168755</v>
      </c>
    </row>
    <row r="94" spans="1:5">
      <c r="A94" t="s">
        <v>55</v>
      </c>
      <c r="B94">
        <v>2008</v>
      </c>
      <c r="C94" t="s">
        <v>1</v>
      </c>
      <c r="D94" t="s">
        <v>2</v>
      </c>
      <c r="E94" s="1">
        <v>325000</v>
      </c>
    </row>
    <row r="95" spans="1:5">
      <c r="A95" t="s">
        <v>55</v>
      </c>
      <c r="B95">
        <v>2009</v>
      </c>
      <c r="C95" t="s">
        <v>1</v>
      </c>
      <c r="D95" t="s">
        <v>2</v>
      </c>
      <c r="E95" s="1">
        <v>150000</v>
      </c>
    </row>
    <row r="96" spans="1:5">
      <c r="A96" t="s">
        <v>55</v>
      </c>
      <c r="B96">
        <v>2009</v>
      </c>
      <c r="C96" t="s">
        <v>1</v>
      </c>
      <c r="D96" t="s">
        <v>2</v>
      </c>
      <c r="E96" s="1">
        <v>297045</v>
      </c>
    </row>
    <row r="97" spans="1:5">
      <c r="A97" t="s">
        <v>55</v>
      </c>
      <c r="B97">
        <v>2009</v>
      </c>
      <c r="C97" t="s">
        <v>1</v>
      </c>
      <c r="D97" t="s">
        <v>2</v>
      </c>
      <c r="E97" s="1">
        <v>881000</v>
      </c>
    </row>
    <row r="98" spans="1:5">
      <c r="A98" t="s">
        <v>55</v>
      </c>
      <c r="B98">
        <v>2009</v>
      </c>
      <c r="C98" t="s">
        <v>1</v>
      </c>
      <c r="D98" t="s">
        <v>2</v>
      </c>
      <c r="E98" s="1">
        <v>7000000</v>
      </c>
    </row>
    <row r="99" spans="1:5">
      <c r="A99" t="s">
        <v>55</v>
      </c>
      <c r="B99">
        <v>2009</v>
      </c>
      <c r="C99" t="s">
        <v>1</v>
      </c>
      <c r="D99" t="s">
        <v>2</v>
      </c>
      <c r="E99" s="1">
        <v>479602</v>
      </c>
    </row>
    <row r="100" spans="1:5">
      <c r="A100" t="s">
        <v>55</v>
      </c>
      <c r="B100">
        <v>2009</v>
      </c>
      <c r="C100" t="s">
        <v>1</v>
      </c>
      <c r="D100" t="s">
        <v>2</v>
      </c>
      <c r="E100" s="1">
        <v>1449039</v>
      </c>
    </row>
    <row r="101" spans="1:5">
      <c r="A101" t="s">
        <v>55</v>
      </c>
      <c r="B101">
        <v>2012</v>
      </c>
      <c r="C101" t="s">
        <v>1</v>
      </c>
      <c r="D101" t="s">
        <v>2</v>
      </c>
      <c r="E101" s="1">
        <v>100000</v>
      </c>
    </row>
    <row r="102" spans="1:5">
      <c r="A102" t="s">
        <v>105</v>
      </c>
      <c r="B102">
        <v>2013</v>
      </c>
      <c r="C102" t="s">
        <v>1</v>
      </c>
      <c r="D102" t="s">
        <v>2</v>
      </c>
      <c r="E102" s="1">
        <v>100001</v>
      </c>
    </row>
    <row r="103" spans="1:5">
      <c r="A103" t="s">
        <v>105</v>
      </c>
      <c r="B103">
        <v>2011</v>
      </c>
      <c r="C103" t="s">
        <v>1</v>
      </c>
      <c r="D103" t="s">
        <v>2</v>
      </c>
      <c r="E103" s="1">
        <v>500000</v>
      </c>
    </row>
    <row r="104" spans="1:5">
      <c r="A104" t="s">
        <v>105</v>
      </c>
      <c r="B104">
        <v>2010</v>
      </c>
      <c r="C104" t="s">
        <v>1</v>
      </c>
      <c r="D104" t="s">
        <v>2</v>
      </c>
      <c r="E104" s="1">
        <v>500000</v>
      </c>
    </row>
    <row r="105" spans="1:5">
      <c r="A105" t="s">
        <v>655</v>
      </c>
      <c r="B105">
        <v>2009</v>
      </c>
      <c r="C105" t="s">
        <v>1</v>
      </c>
      <c r="D105" t="s">
        <v>2</v>
      </c>
      <c r="E105" s="1">
        <v>5542579</v>
      </c>
    </row>
    <row r="106" spans="1:5">
      <c r="A106" t="s">
        <v>655</v>
      </c>
      <c r="B106">
        <v>2009</v>
      </c>
      <c r="C106" t="s">
        <v>1</v>
      </c>
      <c r="D106" t="s">
        <v>2</v>
      </c>
      <c r="E106" s="1">
        <v>3325000</v>
      </c>
    </row>
    <row r="107" spans="1:5">
      <c r="A107" t="s">
        <v>359</v>
      </c>
      <c r="B107">
        <v>2011</v>
      </c>
      <c r="C107" t="s">
        <v>1</v>
      </c>
      <c r="D107" t="s">
        <v>2</v>
      </c>
      <c r="E107" s="1">
        <v>2268364</v>
      </c>
    </row>
    <row r="108" spans="1:5">
      <c r="A108" t="s">
        <v>359</v>
      </c>
      <c r="B108">
        <v>2012</v>
      </c>
      <c r="C108" t="s">
        <v>1</v>
      </c>
      <c r="D108" t="s">
        <v>2</v>
      </c>
      <c r="E108" s="1">
        <v>5767457</v>
      </c>
    </row>
    <row r="109" spans="1:5">
      <c r="A109" t="s">
        <v>302</v>
      </c>
      <c r="B109">
        <v>2011</v>
      </c>
      <c r="C109" t="s">
        <v>1</v>
      </c>
      <c r="D109" t="s">
        <v>2</v>
      </c>
      <c r="E109" s="1">
        <v>151019</v>
      </c>
    </row>
    <row r="110" spans="1:5">
      <c r="A110" t="s">
        <v>442</v>
      </c>
      <c r="B110">
        <v>2009</v>
      </c>
      <c r="C110" t="s">
        <v>1</v>
      </c>
      <c r="D110" t="s">
        <v>2</v>
      </c>
      <c r="E110" s="1">
        <v>300000</v>
      </c>
    </row>
    <row r="111" spans="1:5">
      <c r="A111" t="s">
        <v>442</v>
      </c>
      <c r="B111">
        <v>2009</v>
      </c>
      <c r="C111" t="s">
        <v>1</v>
      </c>
      <c r="D111" t="s">
        <v>2</v>
      </c>
      <c r="E111" s="1">
        <v>1663110</v>
      </c>
    </row>
    <row r="112" spans="1:5">
      <c r="A112" t="s">
        <v>192</v>
      </c>
      <c r="B112">
        <v>2013</v>
      </c>
      <c r="C112" t="s">
        <v>1</v>
      </c>
      <c r="D112" t="s">
        <v>2</v>
      </c>
      <c r="E112" s="1">
        <v>200000</v>
      </c>
    </row>
    <row r="113" spans="1:5">
      <c r="A113" t="s">
        <v>56</v>
      </c>
      <c r="B113">
        <v>2013</v>
      </c>
      <c r="C113" t="s">
        <v>1</v>
      </c>
      <c r="D113" t="s">
        <v>2</v>
      </c>
      <c r="E113" s="1">
        <v>300653</v>
      </c>
    </row>
    <row r="114" spans="1:5">
      <c r="A114" t="s">
        <v>56</v>
      </c>
      <c r="B114">
        <v>2011</v>
      </c>
      <c r="C114" t="s">
        <v>1</v>
      </c>
      <c r="D114" t="s">
        <v>2</v>
      </c>
      <c r="E114" s="1">
        <v>2494277</v>
      </c>
    </row>
    <row r="115" spans="1:5">
      <c r="A115" t="s">
        <v>56</v>
      </c>
      <c r="B115">
        <v>2011</v>
      </c>
      <c r="C115" t="s">
        <v>1</v>
      </c>
      <c r="D115" t="s">
        <v>2</v>
      </c>
      <c r="E115" s="1">
        <v>122981</v>
      </c>
    </row>
    <row r="116" spans="1:5">
      <c r="A116" t="s">
        <v>56</v>
      </c>
      <c r="B116">
        <v>2009</v>
      </c>
      <c r="C116" t="s">
        <v>1</v>
      </c>
      <c r="D116" t="s">
        <v>2</v>
      </c>
      <c r="E116" s="1">
        <v>7750417</v>
      </c>
    </row>
    <row r="117" spans="1:5">
      <c r="A117" t="s">
        <v>56</v>
      </c>
      <c r="B117">
        <v>2009</v>
      </c>
      <c r="C117" t="s">
        <v>1</v>
      </c>
      <c r="D117" t="s">
        <v>2</v>
      </c>
      <c r="E117" s="1">
        <v>2084567</v>
      </c>
    </row>
    <row r="118" spans="1:5">
      <c r="A118" t="s">
        <v>56</v>
      </c>
      <c r="B118">
        <v>2009</v>
      </c>
      <c r="C118" t="s">
        <v>1</v>
      </c>
      <c r="D118" t="s">
        <v>2</v>
      </c>
      <c r="E118" s="1">
        <v>7500000</v>
      </c>
    </row>
    <row r="119" spans="1:5">
      <c r="A119" t="s">
        <v>56</v>
      </c>
      <c r="B119">
        <v>2012</v>
      </c>
      <c r="C119" t="s">
        <v>1</v>
      </c>
      <c r="D119" t="s">
        <v>2</v>
      </c>
      <c r="E119" s="1">
        <v>150003</v>
      </c>
    </row>
    <row r="120" spans="1:5">
      <c r="A120" t="s">
        <v>532</v>
      </c>
      <c r="B120">
        <v>2009</v>
      </c>
      <c r="C120" t="s">
        <v>1</v>
      </c>
      <c r="D120" t="s">
        <v>2</v>
      </c>
      <c r="E120" s="1">
        <v>250000</v>
      </c>
    </row>
    <row r="121" spans="1:5">
      <c r="A121" t="s">
        <v>567</v>
      </c>
      <c r="B121">
        <v>2009</v>
      </c>
      <c r="C121" t="s">
        <v>1</v>
      </c>
      <c r="D121" t="s">
        <v>2</v>
      </c>
      <c r="E121" s="1">
        <v>960000</v>
      </c>
    </row>
    <row r="122" spans="1:5">
      <c r="A122" t="s">
        <v>20</v>
      </c>
      <c r="B122">
        <v>2014</v>
      </c>
      <c r="C122" t="s">
        <v>1</v>
      </c>
      <c r="D122" t="s">
        <v>2</v>
      </c>
      <c r="E122" s="1">
        <v>20000</v>
      </c>
    </row>
    <row r="123" spans="1:5">
      <c r="A123" t="s">
        <v>20</v>
      </c>
      <c r="B123">
        <v>2013</v>
      </c>
      <c r="C123" t="s">
        <v>1</v>
      </c>
      <c r="D123" t="s">
        <v>2</v>
      </c>
      <c r="E123" s="1">
        <v>249855</v>
      </c>
    </row>
    <row r="124" spans="1:5">
      <c r="A124" t="s">
        <v>20</v>
      </c>
      <c r="B124">
        <v>2011</v>
      </c>
      <c r="C124" t="s">
        <v>1</v>
      </c>
      <c r="D124" t="s">
        <v>2</v>
      </c>
      <c r="E124" s="1">
        <v>50000</v>
      </c>
    </row>
    <row r="125" spans="1:5">
      <c r="A125" t="s">
        <v>20</v>
      </c>
      <c r="B125">
        <v>2011</v>
      </c>
      <c r="C125" t="s">
        <v>1</v>
      </c>
      <c r="D125" t="s">
        <v>2</v>
      </c>
      <c r="E125" s="1">
        <v>9490475</v>
      </c>
    </row>
    <row r="126" spans="1:5">
      <c r="A126" t="s">
        <v>20</v>
      </c>
      <c r="B126">
        <v>2009</v>
      </c>
      <c r="C126" t="s">
        <v>1</v>
      </c>
      <c r="D126" t="s">
        <v>2</v>
      </c>
      <c r="E126" s="1">
        <v>51500</v>
      </c>
    </row>
    <row r="127" spans="1:5">
      <c r="A127" t="s">
        <v>20</v>
      </c>
      <c r="B127">
        <v>2009</v>
      </c>
      <c r="C127" t="s">
        <v>1</v>
      </c>
      <c r="D127" t="s">
        <v>2</v>
      </c>
      <c r="E127" s="1">
        <v>2899727</v>
      </c>
    </row>
    <row r="128" spans="1:5">
      <c r="A128" t="s">
        <v>20</v>
      </c>
      <c r="B128">
        <v>2009</v>
      </c>
      <c r="C128" t="s">
        <v>1</v>
      </c>
      <c r="D128" t="s">
        <v>2</v>
      </c>
      <c r="E128" s="1">
        <v>5760000</v>
      </c>
    </row>
    <row r="129" spans="1:5">
      <c r="A129" t="s">
        <v>20</v>
      </c>
      <c r="B129">
        <v>2009</v>
      </c>
      <c r="C129" t="s">
        <v>1</v>
      </c>
      <c r="D129" t="s">
        <v>2</v>
      </c>
      <c r="E129" s="1">
        <v>3187000</v>
      </c>
    </row>
    <row r="130" spans="1:5">
      <c r="A130" t="s">
        <v>20</v>
      </c>
      <c r="B130">
        <v>2012</v>
      </c>
      <c r="C130" t="s">
        <v>1</v>
      </c>
      <c r="D130" t="s">
        <v>2</v>
      </c>
      <c r="E130" s="1">
        <v>100000</v>
      </c>
    </row>
    <row r="131" spans="1:5">
      <c r="A131" t="s">
        <v>20</v>
      </c>
      <c r="B131">
        <v>2012</v>
      </c>
      <c r="C131" t="s">
        <v>1</v>
      </c>
      <c r="D131" t="s">
        <v>2</v>
      </c>
      <c r="E131" s="1">
        <v>600</v>
      </c>
    </row>
    <row r="132" spans="1:5">
      <c r="A132" t="s">
        <v>191</v>
      </c>
      <c r="B132">
        <v>2013</v>
      </c>
      <c r="C132" t="s">
        <v>1</v>
      </c>
      <c r="D132" t="s">
        <v>2</v>
      </c>
      <c r="E132" s="1">
        <v>244733</v>
      </c>
    </row>
    <row r="133" spans="1:5">
      <c r="A133" t="s">
        <v>191</v>
      </c>
      <c r="B133">
        <v>2011</v>
      </c>
      <c r="C133" t="s">
        <v>1</v>
      </c>
      <c r="D133" t="s">
        <v>2</v>
      </c>
      <c r="E133" s="1">
        <v>3024695</v>
      </c>
    </row>
    <row r="134" spans="1:5">
      <c r="A134" t="s">
        <v>540</v>
      </c>
      <c r="B134">
        <v>2009</v>
      </c>
      <c r="C134" t="s">
        <v>1</v>
      </c>
      <c r="D134" t="s">
        <v>2</v>
      </c>
      <c r="E134" s="1">
        <v>888638</v>
      </c>
    </row>
    <row r="135" spans="1:5">
      <c r="A135" t="s">
        <v>540</v>
      </c>
      <c r="B135">
        <v>2009</v>
      </c>
      <c r="C135" t="s">
        <v>1</v>
      </c>
      <c r="D135" t="s">
        <v>2</v>
      </c>
      <c r="E135" s="1">
        <v>477691</v>
      </c>
    </row>
    <row r="136" spans="1:5">
      <c r="A136" t="s">
        <v>540</v>
      </c>
      <c r="B136">
        <v>2009</v>
      </c>
      <c r="C136" t="s">
        <v>1</v>
      </c>
      <c r="D136" t="s">
        <v>2</v>
      </c>
      <c r="E136" s="1">
        <v>320000</v>
      </c>
    </row>
    <row r="137" spans="1:5">
      <c r="A137" t="s">
        <v>578</v>
      </c>
      <c r="B137">
        <v>2009</v>
      </c>
      <c r="C137" t="s">
        <v>1</v>
      </c>
      <c r="D137" t="s">
        <v>2</v>
      </c>
      <c r="E137" s="1">
        <v>10000</v>
      </c>
    </row>
    <row r="138" spans="1:5">
      <c r="A138" t="s">
        <v>537</v>
      </c>
      <c r="B138">
        <v>2009</v>
      </c>
      <c r="C138" t="s">
        <v>1</v>
      </c>
      <c r="D138" t="s">
        <v>2</v>
      </c>
      <c r="E138" s="1">
        <v>300000</v>
      </c>
    </row>
    <row r="139" spans="1:5">
      <c r="A139" t="s">
        <v>408</v>
      </c>
      <c r="B139">
        <v>2010</v>
      </c>
      <c r="C139" t="s">
        <v>1</v>
      </c>
      <c r="D139" t="s">
        <v>2</v>
      </c>
      <c r="E139" s="1">
        <v>500000</v>
      </c>
    </row>
    <row r="140" spans="1:5">
      <c r="A140" t="s">
        <v>408</v>
      </c>
      <c r="B140">
        <v>2010</v>
      </c>
      <c r="C140" t="s">
        <v>1</v>
      </c>
      <c r="D140" t="s">
        <v>2</v>
      </c>
      <c r="E140" s="1">
        <v>10000000</v>
      </c>
    </row>
    <row r="141" spans="1:5">
      <c r="A141" t="s">
        <v>408</v>
      </c>
      <c r="B141">
        <v>2009</v>
      </c>
      <c r="C141" t="s">
        <v>1</v>
      </c>
      <c r="D141" t="s">
        <v>2</v>
      </c>
      <c r="E141" s="1">
        <v>5907665</v>
      </c>
    </row>
    <row r="142" spans="1:5">
      <c r="A142" t="s">
        <v>408</v>
      </c>
      <c r="B142">
        <v>2009</v>
      </c>
      <c r="C142" t="s">
        <v>1</v>
      </c>
      <c r="D142" t="s">
        <v>2</v>
      </c>
      <c r="E142" s="1">
        <v>1972800</v>
      </c>
    </row>
    <row r="143" spans="1:5">
      <c r="A143" t="s">
        <v>408</v>
      </c>
      <c r="B143">
        <v>2012</v>
      </c>
      <c r="C143" t="s">
        <v>1</v>
      </c>
      <c r="D143" t="s">
        <v>2</v>
      </c>
      <c r="E143" s="1">
        <v>901</v>
      </c>
    </row>
    <row r="144" spans="1:5">
      <c r="A144" t="s">
        <v>554</v>
      </c>
      <c r="B144">
        <v>2009</v>
      </c>
      <c r="C144" t="s">
        <v>1</v>
      </c>
      <c r="D144" t="s">
        <v>2</v>
      </c>
      <c r="E144" s="1">
        <v>531131</v>
      </c>
    </row>
    <row r="145" spans="1:5">
      <c r="A145" t="s">
        <v>530</v>
      </c>
      <c r="B145">
        <v>2009</v>
      </c>
      <c r="C145" t="s">
        <v>1</v>
      </c>
      <c r="D145" t="s">
        <v>2</v>
      </c>
      <c r="E145" s="1">
        <v>179482</v>
      </c>
    </row>
    <row r="146" spans="1:5">
      <c r="A146" t="s">
        <v>555</v>
      </c>
      <c r="B146">
        <v>2009</v>
      </c>
      <c r="C146" t="s">
        <v>1</v>
      </c>
      <c r="D146" t="s">
        <v>2</v>
      </c>
      <c r="E146" s="1">
        <v>334610</v>
      </c>
    </row>
    <row r="147" spans="1:5">
      <c r="A147" t="s">
        <v>571</v>
      </c>
      <c r="B147">
        <v>2009</v>
      </c>
      <c r="C147" t="s">
        <v>1</v>
      </c>
      <c r="D147" t="s">
        <v>2</v>
      </c>
      <c r="E147" s="1">
        <v>8474994</v>
      </c>
    </row>
    <row r="148" spans="1:5">
      <c r="A148" t="s">
        <v>571</v>
      </c>
      <c r="B148">
        <v>2009</v>
      </c>
      <c r="C148" t="s">
        <v>1</v>
      </c>
      <c r="D148" t="s">
        <v>2</v>
      </c>
      <c r="E148" s="1">
        <v>1500000</v>
      </c>
    </row>
    <row r="149" spans="1:5">
      <c r="A149" t="s">
        <v>461</v>
      </c>
      <c r="B149">
        <v>2009</v>
      </c>
      <c r="C149" t="s">
        <v>1</v>
      </c>
      <c r="D149" t="s">
        <v>2</v>
      </c>
      <c r="E149" s="1">
        <v>93000</v>
      </c>
    </row>
    <row r="150" spans="1:5">
      <c r="A150" t="s">
        <v>461</v>
      </c>
      <c r="B150">
        <v>2009</v>
      </c>
      <c r="C150" t="s">
        <v>1</v>
      </c>
      <c r="D150" t="s">
        <v>2</v>
      </c>
      <c r="E150" s="1">
        <v>200800</v>
      </c>
    </row>
    <row r="151" spans="1:5">
      <c r="A151" t="s">
        <v>461</v>
      </c>
      <c r="B151">
        <v>2009</v>
      </c>
      <c r="C151" t="s">
        <v>1</v>
      </c>
      <c r="D151" t="s">
        <v>2</v>
      </c>
      <c r="E151" s="1">
        <v>75820</v>
      </c>
    </row>
    <row r="152" spans="1:5">
      <c r="A152" t="s">
        <v>528</v>
      </c>
      <c r="B152">
        <v>2009</v>
      </c>
      <c r="C152" t="s">
        <v>1</v>
      </c>
      <c r="D152" t="s">
        <v>2</v>
      </c>
      <c r="E152" s="1">
        <v>442884</v>
      </c>
    </row>
    <row r="153" spans="1:5">
      <c r="A153" t="s">
        <v>651</v>
      </c>
      <c r="B153">
        <v>2009</v>
      </c>
      <c r="C153" t="s">
        <v>1</v>
      </c>
      <c r="D153" t="s">
        <v>2</v>
      </c>
      <c r="E153" s="1">
        <v>999900</v>
      </c>
    </row>
    <row r="154" spans="1:5">
      <c r="A154" t="s">
        <v>651</v>
      </c>
      <c r="B154">
        <v>2009</v>
      </c>
      <c r="C154" t="s">
        <v>1</v>
      </c>
      <c r="D154" t="s">
        <v>2</v>
      </c>
      <c r="E154" s="1">
        <v>1000000</v>
      </c>
    </row>
    <row r="155" spans="1:5">
      <c r="A155" t="s">
        <v>247</v>
      </c>
      <c r="B155">
        <v>2013</v>
      </c>
      <c r="C155" t="s">
        <v>1</v>
      </c>
      <c r="D155" t="s">
        <v>2</v>
      </c>
      <c r="E155" s="1">
        <v>150000</v>
      </c>
    </row>
    <row r="156" spans="1:5">
      <c r="A156" t="s">
        <v>247</v>
      </c>
      <c r="B156">
        <v>2009</v>
      </c>
      <c r="C156" t="s">
        <v>1</v>
      </c>
      <c r="D156" t="s">
        <v>2</v>
      </c>
      <c r="E156" s="1">
        <v>993219</v>
      </c>
    </row>
    <row r="157" spans="1:5">
      <c r="A157" t="s">
        <v>247</v>
      </c>
      <c r="B157">
        <v>2012</v>
      </c>
      <c r="C157" t="s">
        <v>1</v>
      </c>
      <c r="D157" t="s">
        <v>2</v>
      </c>
      <c r="E157" s="1">
        <v>500000</v>
      </c>
    </row>
    <row r="158" spans="1:5">
      <c r="A158" t="s">
        <v>194</v>
      </c>
      <c r="B158">
        <v>2013</v>
      </c>
      <c r="C158" t="s">
        <v>1</v>
      </c>
      <c r="D158" t="s">
        <v>2</v>
      </c>
      <c r="E158" s="1">
        <v>249808</v>
      </c>
    </row>
    <row r="159" spans="1:5">
      <c r="A159" t="s">
        <v>194</v>
      </c>
      <c r="B159">
        <v>2011</v>
      </c>
      <c r="C159" t="s">
        <v>1</v>
      </c>
      <c r="D159" t="s">
        <v>2</v>
      </c>
      <c r="E159" s="1">
        <v>855766</v>
      </c>
    </row>
    <row r="160" spans="1:5">
      <c r="A160" t="s">
        <v>194</v>
      </c>
      <c r="B160">
        <v>2011</v>
      </c>
      <c r="C160" t="s">
        <v>1</v>
      </c>
      <c r="D160" t="s">
        <v>2</v>
      </c>
      <c r="E160" s="1">
        <v>1307738</v>
      </c>
    </row>
    <row r="161" spans="1:5">
      <c r="A161" t="s">
        <v>194</v>
      </c>
      <c r="B161">
        <v>2010</v>
      </c>
      <c r="C161" t="s">
        <v>1</v>
      </c>
      <c r="D161" t="s">
        <v>2</v>
      </c>
      <c r="E161" s="1">
        <v>124757</v>
      </c>
    </row>
    <row r="162" spans="1:5">
      <c r="A162" t="s">
        <v>194</v>
      </c>
      <c r="B162">
        <v>2009</v>
      </c>
      <c r="C162" t="s">
        <v>1</v>
      </c>
      <c r="D162" t="s">
        <v>2</v>
      </c>
      <c r="E162" s="1">
        <v>50000</v>
      </c>
    </row>
    <row r="163" spans="1:5">
      <c r="A163" t="s">
        <v>194</v>
      </c>
      <c r="B163">
        <v>2009</v>
      </c>
      <c r="C163" t="s">
        <v>1</v>
      </c>
      <c r="D163" t="s">
        <v>2</v>
      </c>
      <c r="E163" s="1">
        <v>4989262</v>
      </c>
    </row>
    <row r="164" spans="1:5">
      <c r="A164" t="s">
        <v>194</v>
      </c>
      <c r="B164">
        <v>2009</v>
      </c>
      <c r="C164" t="s">
        <v>1</v>
      </c>
      <c r="D164" t="s">
        <v>2</v>
      </c>
      <c r="E164" s="1">
        <v>637532</v>
      </c>
    </row>
    <row r="165" spans="1:5">
      <c r="A165" t="s">
        <v>194</v>
      </c>
      <c r="B165">
        <v>2009</v>
      </c>
      <c r="C165" t="s">
        <v>1</v>
      </c>
      <c r="D165" t="s">
        <v>2</v>
      </c>
      <c r="E165" s="1">
        <v>637532</v>
      </c>
    </row>
    <row r="166" spans="1:5">
      <c r="A166" t="s">
        <v>267</v>
      </c>
      <c r="B166">
        <v>2011</v>
      </c>
      <c r="C166" t="s">
        <v>1</v>
      </c>
      <c r="D166" t="s">
        <v>2</v>
      </c>
      <c r="E166" s="1">
        <v>420002</v>
      </c>
    </row>
    <row r="167" spans="1:5">
      <c r="A167" t="s">
        <v>267</v>
      </c>
      <c r="B167">
        <v>2010</v>
      </c>
      <c r="C167" t="s">
        <v>1</v>
      </c>
      <c r="D167" t="s">
        <v>2</v>
      </c>
      <c r="E167" s="1">
        <v>5226127</v>
      </c>
    </row>
    <row r="168" spans="1:5">
      <c r="A168" t="s">
        <v>267</v>
      </c>
      <c r="B168">
        <v>2009</v>
      </c>
      <c r="C168" t="s">
        <v>1</v>
      </c>
      <c r="D168" t="s">
        <v>2</v>
      </c>
      <c r="E168" s="1">
        <v>11750000</v>
      </c>
    </row>
    <row r="169" spans="1:5">
      <c r="A169" t="s">
        <v>589</v>
      </c>
      <c r="B169">
        <v>2009</v>
      </c>
      <c r="C169" t="s">
        <v>1</v>
      </c>
      <c r="D169" t="s">
        <v>2</v>
      </c>
      <c r="E169" s="1">
        <v>1935974</v>
      </c>
    </row>
    <row r="170" spans="1:5">
      <c r="A170" t="s">
        <v>613</v>
      </c>
      <c r="B170">
        <v>2009</v>
      </c>
      <c r="C170" t="s">
        <v>1</v>
      </c>
      <c r="D170" t="s">
        <v>2</v>
      </c>
      <c r="E170" s="1">
        <v>2131800</v>
      </c>
    </row>
    <row r="171" spans="1:5">
      <c r="A171" t="s">
        <v>613</v>
      </c>
      <c r="B171">
        <v>2009</v>
      </c>
      <c r="C171" t="s">
        <v>1</v>
      </c>
      <c r="D171" t="s">
        <v>2</v>
      </c>
      <c r="E171" s="1">
        <v>300000</v>
      </c>
    </row>
    <row r="172" spans="1:5">
      <c r="A172" t="s">
        <v>613</v>
      </c>
      <c r="B172">
        <v>2009</v>
      </c>
      <c r="C172" t="s">
        <v>1</v>
      </c>
      <c r="D172" t="s">
        <v>2</v>
      </c>
      <c r="E172" s="1">
        <v>4326400</v>
      </c>
    </row>
    <row r="173" spans="1:5">
      <c r="A173" t="s">
        <v>80</v>
      </c>
      <c r="B173">
        <v>2013</v>
      </c>
      <c r="C173" t="s">
        <v>1</v>
      </c>
      <c r="D173" t="s">
        <v>2</v>
      </c>
      <c r="E173" s="1">
        <v>1981978</v>
      </c>
    </row>
    <row r="174" spans="1:5">
      <c r="A174" t="s">
        <v>80</v>
      </c>
      <c r="B174">
        <v>2010</v>
      </c>
      <c r="C174" t="s">
        <v>1</v>
      </c>
      <c r="D174" t="s">
        <v>2</v>
      </c>
      <c r="E174" s="1">
        <v>809467</v>
      </c>
    </row>
    <row r="175" spans="1:5">
      <c r="A175" t="s">
        <v>80</v>
      </c>
      <c r="B175">
        <v>2012</v>
      </c>
      <c r="C175" t="s">
        <v>1</v>
      </c>
      <c r="D175" t="s">
        <v>2</v>
      </c>
      <c r="E175" s="1">
        <v>53763</v>
      </c>
    </row>
    <row r="176" spans="1:5">
      <c r="A176" t="s">
        <v>80</v>
      </c>
      <c r="B176">
        <v>2012</v>
      </c>
      <c r="C176" t="s">
        <v>1</v>
      </c>
      <c r="D176" t="s">
        <v>2</v>
      </c>
      <c r="E176" s="1">
        <v>751872</v>
      </c>
    </row>
    <row r="177" spans="1:5">
      <c r="A177" t="s">
        <v>222</v>
      </c>
      <c r="B177">
        <v>2013</v>
      </c>
      <c r="C177" t="s">
        <v>1</v>
      </c>
      <c r="D177" t="s">
        <v>2</v>
      </c>
      <c r="E177" s="1">
        <v>25000</v>
      </c>
    </row>
    <row r="178" spans="1:5">
      <c r="A178" t="s">
        <v>680</v>
      </c>
      <c r="B178">
        <v>2009</v>
      </c>
      <c r="C178" t="s">
        <v>1</v>
      </c>
      <c r="D178" t="s">
        <v>2</v>
      </c>
      <c r="E178" s="1">
        <v>160400</v>
      </c>
    </row>
    <row r="179" spans="1:5">
      <c r="A179" t="s">
        <v>845</v>
      </c>
      <c r="B179">
        <v>2012</v>
      </c>
      <c r="C179" t="s">
        <v>1</v>
      </c>
      <c r="D179" t="s">
        <v>2</v>
      </c>
      <c r="E179" s="1">
        <v>3527240</v>
      </c>
    </row>
    <row r="180" spans="1:5">
      <c r="A180" t="s">
        <v>686</v>
      </c>
      <c r="B180">
        <v>2009</v>
      </c>
      <c r="C180" t="s">
        <v>1</v>
      </c>
      <c r="D180" t="s">
        <v>2</v>
      </c>
      <c r="E180" s="1">
        <v>4000000</v>
      </c>
    </row>
    <row r="181" spans="1:5">
      <c r="A181" t="s">
        <v>351</v>
      </c>
      <c r="B181">
        <v>2011</v>
      </c>
      <c r="C181" t="s">
        <v>1</v>
      </c>
      <c r="D181" t="s">
        <v>2</v>
      </c>
      <c r="E181" s="1">
        <v>334100</v>
      </c>
    </row>
    <row r="182" spans="1:5">
      <c r="A182" t="s">
        <v>531</v>
      </c>
      <c r="B182">
        <v>2009</v>
      </c>
      <c r="C182" t="s">
        <v>1</v>
      </c>
      <c r="D182" t="s">
        <v>2</v>
      </c>
      <c r="E182" s="1">
        <v>341000</v>
      </c>
    </row>
    <row r="183" spans="1:5">
      <c r="A183" t="s">
        <v>531</v>
      </c>
      <c r="B183">
        <v>2009</v>
      </c>
      <c r="C183" t="s">
        <v>1</v>
      </c>
      <c r="D183" t="s">
        <v>2</v>
      </c>
      <c r="E183" s="1">
        <v>1619000</v>
      </c>
    </row>
    <row r="184" spans="1:5">
      <c r="A184" t="s">
        <v>318</v>
      </c>
      <c r="B184">
        <v>2011</v>
      </c>
      <c r="C184" t="s">
        <v>1</v>
      </c>
      <c r="D184" t="s">
        <v>2</v>
      </c>
      <c r="E184" s="1">
        <v>12000</v>
      </c>
    </row>
    <row r="185" spans="1:5">
      <c r="A185" t="s">
        <v>318</v>
      </c>
      <c r="B185">
        <v>2010</v>
      </c>
      <c r="C185" t="s">
        <v>1</v>
      </c>
      <c r="D185" t="s">
        <v>2</v>
      </c>
      <c r="E185" s="1">
        <v>497684</v>
      </c>
    </row>
    <row r="186" spans="1:5">
      <c r="A186" t="s">
        <v>318</v>
      </c>
      <c r="B186">
        <v>2009</v>
      </c>
      <c r="C186" t="s">
        <v>1</v>
      </c>
      <c r="D186" t="s">
        <v>2</v>
      </c>
      <c r="E186" s="1">
        <v>2002000</v>
      </c>
    </row>
    <row r="187" spans="1:5">
      <c r="A187" t="s">
        <v>327</v>
      </c>
      <c r="B187">
        <v>2011</v>
      </c>
      <c r="C187" t="s">
        <v>1</v>
      </c>
      <c r="D187" t="s">
        <v>2</v>
      </c>
      <c r="E187" s="1">
        <v>86000</v>
      </c>
    </row>
    <row r="188" spans="1:5">
      <c r="A188" t="s">
        <v>157</v>
      </c>
      <c r="B188">
        <v>2013</v>
      </c>
      <c r="C188" t="s">
        <v>1</v>
      </c>
      <c r="D188" t="s">
        <v>2</v>
      </c>
      <c r="E188" s="1">
        <v>998150</v>
      </c>
    </row>
    <row r="189" spans="1:5">
      <c r="A189" t="s">
        <v>157</v>
      </c>
      <c r="B189">
        <v>2013</v>
      </c>
      <c r="C189" t="s">
        <v>1</v>
      </c>
      <c r="D189" t="s">
        <v>2</v>
      </c>
      <c r="E189" s="1">
        <v>235000</v>
      </c>
    </row>
    <row r="190" spans="1:5">
      <c r="A190" t="s">
        <v>88</v>
      </c>
      <c r="B190">
        <v>2013</v>
      </c>
      <c r="C190" t="s">
        <v>1</v>
      </c>
      <c r="D190" t="s">
        <v>2</v>
      </c>
      <c r="E190" s="1">
        <v>330781</v>
      </c>
    </row>
    <row r="191" spans="1:5">
      <c r="A191" t="s">
        <v>298</v>
      </c>
      <c r="B191">
        <v>2011</v>
      </c>
      <c r="C191" t="s">
        <v>1</v>
      </c>
      <c r="D191" t="s">
        <v>2</v>
      </c>
      <c r="E191" s="1">
        <v>494826</v>
      </c>
    </row>
    <row r="192" spans="1:5">
      <c r="A192" t="s">
        <v>298</v>
      </c>
      <c r="B192">
        <v>2011</v>
      </c>
      <c r="C192" t="s">
        <v>1</v>
      </c>
      <c r="D192" t="s">
        <v>2</v>
      </c>
      <c r="E192" s="1">
        <v>600000</v>
      </c>
    </row>
    <row r="193" spans="1:5">
      <c r="A193" t="s">
        <v>298</v>
      </c>
      <c r="B193">
        <v>2010</v>
      </c>
      <c r="C193" t="s">
        <v>1</v>
      </c>
      <c r="D193" t="s">
        <v>2</v>
      </c>
      <c r="E193" s="1">
        <v>337000</v>
      </c>
    </row>
    <row r="194" spans="1:5">
      <c r="A194" t="s">
        <v>104</v>
      </c>
      <c r="B194">
        <v>2013</v>
      </c>
      <c r="C194" t="s">
        <v>1</v>
      </c>
      <c r="D194" t="s">
        <v>2</v>
      </c>
      <c r="E194" s="1">
        <v>473573</v>
      </c>
    </row>
    <row r="195" spans="1:5">
      <c r="A195" t="s">
        <v>104</v>
      </c>
      <c r="B195">
        <v>2010</v>
      </c>
      <c r="C195" t="s">
        <v>1</v>
      </c>
      <c r="D195" t="s">
        <v>2</v>
      </c>
      <c r="E195" s="1">
        <v>3243431</v>
      </c>
    </row>
    <row r="196" spans="1:5">
      <c r="A196" t="s">
        <v>104</v>
      </c>
      <c r="B196">
        <v>2009</v>
      </c>
      <c r="C196" t="s">
        <v>1</v>
      </c>
      <c r="D196" t="s">
        <v>2</v>
      </c>
      <c r="E196" s="1">
        <v>800000</v>
      </c>
    </row>
    <row r="197" spans="1:5">
      <c r="A197" t="s">
        <v>104</v>
      </c>
      <c r="B197">
        <v>2009</v>
      </c>
      <c r="C197" t="s">
        <v>1</v>
      </c>
      <c r="D197" t="s">
        <v>2</v>
      </c>
      <c r="E197" s="1">
        <v>3230000</v>
      </c>
    </row>
    <row r="198" spans="1:5">
      <c r="A198" t="s">
        <v>104</v>
      </c>
      <c r="B198">
        <v>2009</v>
      </c>
      <c r="C198" t="s">
        <v>1</v>
      </c>
      <c r="D198" t="s">
        <v>2</v>
      </c>
      <c r="E198" s="1">
        <v>940148</v>
      </c>
    </row>
    <row r="199" spans="1:5">
      <c r="A199" t="s">
        <v>793</v>
      </c>
      <c r="B199">
        <v>2009</v>
      </c>
      <c r="C199" t="s">
        <v>1</v>
      </c>
      <c r="D199" t="s">
        <v>2</v>
      </c>
      <c r="E199" s="1">
        <v>216000</v>
      </c>
    </row>
    <row r="200" spans="1:5">
      <c r="A200" t="s">
        <v>449</v>
      </c>
      <c r="B200">
        <v>2009</v>
      </c>
      <c r="C200" t="s">
        <v>1</v>
      </c>
      <c r="D200" t="s">
        <v>2</v>
      </c>
      <c r="E200" s="1">
        <v>417517</v>
      </c>
    </row>
    <row r="201" spans="1:5">
      <c r="A201" t="s">
        <v>449</v>
      </c>
      <c r="B201">
        <v>2009</v>
      </c>
      <c r="C201" t="s">
        <v>1</v>
      </c>
      <c r="D201" t="s">
        <v>2</v>
      </c>
      <c r="E201" s="1">
        <v>910000</v>
      </c>
    </row>
    <row r="202" spans="1:5">
      <c r="A202" t="s">
        <v>70</v>
      </c>
      <c r="B202">
        <v>2013</v>
      </c>
      <c r="C202" t="s">
        <v>1</v>
      </c>
      <c r="D202" t="s">
        <v>2</v>
      </c>
      <c r="E202" s="1">
        <v>798408</v>
      </c>
    </row>
    <row r="203" spans="1:5">
      <c r="A203" t="s">
        <v>596</v>
      </c>
      <c r="B203">
        <v>2009</v>
      </c>
      <c r="C203" t="s">
        <v>1</v>
      </c>
      <c r="D203" t="s">
        <v>2</v>
      </c>
      <c r="E203" s="1">
        <v>300000</v>
      </c>
    </row>
    <row r="204" spans="1:5">
      <c r="A204" t="s">
        <v>186</v>
      </c>
      <c r="B204">
        <v>2013</v>
      </c>
      <c r="C204" t="s">
        <v>1</v>
      </c>
      <c r="D204" t="s">
        <v>2</v>
      </c>
      <c r="E204" s="1">
        <v>750000</v>
      </c>
    </row>
    <row r="205" spans="1:5">
      <c r="A205" t="s">
        <v>186</v>
      </c>
      <c r="B205">
        <v>2010</v>
      </c>
      <c r="C205" t="s">
        <v>1</v>
      </c>
      <c r="D205" t="s">
        <v>2</v>
      </c>
      <c r="E205" s="1">
        <v>1000000</v>
      </c>
    </row>
    <row r="206" spans="1:5">
      <c r="A206" t="s">
        <v>186</v>
      </c>
      <c r="B206">
        <v>2009</v>
      </c>
      <c r="C206" t="s">
        <v>1</v>
      </c>
      <c r="D206" t="s">
        <v>2</v>
      </c>
      <c r="E206" s="1">
        <v>1500000</v>
      </c>
    </row>
    <row r="207" spans="1:5">
      <c r="A207" t="s">
        <v>186</v>
      </c>
      <c r="B207">
        <v>2009</v>
      </c>
      <c r="C207" t="s">
        <v>1</v>
      </c>
      <c r="D207" t="s">
        <v>2</v>
      </c>
      <c r="E207" s="1">
        <v>750000</v>
      </c>
    </row>
    <row r="208" spans="1:5">
      <c r="A208" t="s">
        <v>186</v>
      </c>
      <c r="B208">
        <v>2012</v>
      </c>
      <c r="C208" t="s">
        <v>1</v>
      </c>
      <c r="D208" t="s">
        <v>2</v>
      </c>
      <c r="E208" s="1">
        <v>1000000</v>
      </c>
    </row>
    <row r="209" spans="1:5">
      <c r="A209" t="s">
        <v>665</v>
      </c>
      <c r="B209">
        <v>2009</v>
      </c>
      <c r="C209" t="s">
        <v>1</v>
      </c>
      <c r="D209" t="s">
        <v>2</v>
      </c>
      <c r="E209" s="1">
        <v>1200000</v>
      </c>
    </row>
    <row r="210" spans="1:5">
      <c r="A210" t="s">
        <v>581</v>
      </c>
      <c r="B210">
        <v>2009</v>
      </c>
      <c r="C210" t="s">
        <v>1</v>
      </c>
      <c r="D210" t="s">
        <v>2</v>
      </c>
      <c r="E210" s="1">
        <v>15206150</v>
      </c>
    </row>
    <row r="211" spans="1:5">
      <c r="A211" t="s">
        <v>581</v>
      </c>
      <c r="B211">
        <v>2009</v>
      </c>
      <c r="C211" t="s">
        <v>1</v>
      </c>
      <c r="D211" t="s">
        <v>2</v>
      </c>
      <c r="E211" s="1">
        <v>12660353</v>
      </c>
    </row>
    <row r="212" spans="1:5">
      <c r="A212" t="s">
        <v>488</v>
      </c>
      <c r="B212">
        <v>2009</v>
      </c>
      <c r="C212" t="s">
        <v>1</v>
      </c>
      <c r="D212" t="s">
        <v>2</v>
      </c>
      <c r="E212" s="1">
        <v>300000</v>
      </c>
    </row>
    <row r="213" spans="1:5">
      <c r="A213" t="s">
        <v>610</v>
      </c>
      <c r="B213">
        <v>2009</v>
      </c>
      <c r="C213" t="s">
        <v>1</v>
      </c>
      <c r="D213" t="s">
        <v>2</v>
      </c>
      <c r="E213" s="1">
        <v>200000</v>
      </c>
    </row>
    <row r="214" spans="1:5">
      <c r="A214" t="s">
        <v>27</v>
      </c>
      <c r="B214">
        <v>2014</v>
      </c>
      <c r="C214" t="s">
        <v>1</v>
      </c>
      <c r="D214" t="s">
        <v>2</v>
      </c>
      <c r="E214" s="1">
        <v>500000</v>
      </c>
    </row>
    <row r="215" spans="1:5">
      <c r="A215" t="s">
        <v>641</v>
      </c>
      <c r="B215">
        <v>2009</v>
      </c>
      <c r="C215" t="s">
        <v>1</v>
      </c>
      <c r="D215" t="s">
        <v>2</v>
      </c>
      <c r="E215" s="1">
        <v>600000</v>
      </c>
    </row>
    <row r="216" spans="1:5">
      <c r="A216" t="s">
        <v>725</v>
      </c>
      <c r="B216">
        <v>2009</v>
      </c>
      <c r="C216" t="s">
        <v>1</v>
      </c>
      <c r="D216" t="s">
        <v>2</v>
      </c>
      <c r="E216" s="1">
        <v>9364000</v>
      </c>
    </row>
    <row r="217" spans="1:5">
      <c r="A217" t="s">
        <v>375</v>
      </c>
      <c r="B217">
        <v>2010</v>
      </c>
      <c r="C217" t="s">
        <v>1</v>
      </c>
      <c r="D217" t="s">
        <v>2</v>
      </c>
      <c r="E217" s="1">
        <v>4837214</v>
      </c>
    </row>
    <row r="218" spans="1:5">
      <c r="A218" t="s">
        <v>375</v>
      </c>
      <c r="B218">
        <v>2009</v>
      </c>
      <c r="C218" t="s">
        <v>1</v>
      </c>
      <c r="D218" t="s">
        <v>2</v>
      </c>
      <c r="E218" s="1">
        <v>75000</v>
      </c>
    </row>
    <row r="219" spans="1:5">
      <c r="A219" t="s">
        <v>277</v>
      </c>
      <c r="B219">
        <v>2011</v>
      </c>
      <c r="C219" t="s">
        <v>1</v>
      </c>
      <c r="D219" t="s">
        <v>2</v>
      </c>
      <c r="E219" s="1">
        <v>959477</v>
      </c>
    </row>
    <row r="220" spans="1:5">
      <c r="A220" t="s">
        <v>557</v>
      </c>
      <c r="B220">
        <v>2009</v>
      </c>
      <c r="C220" t="s">
        <v>1</v>
      </c>
      <c r="D220" t="s">
        <v>2</v>
      </c>
      <c r="E220" s="1">
        <v>119823</v>
      </c>
    </row>
    <row r="221" spans="1:5">
      <c r="A221" t="s">
        <v>269</v>
      </c>
      <c r="B221">
        <v>2011</v>
      </c>
      <c r="C221" t="s">
        <v>1</v>
      </c>
      <c r="D221" t="s">
        <v>2</v>
      </c>
      <c r="E221" s="1">
        <v>799759</v>
      </c>
    </row>
    <row r="222" spans="1:5">
      <c r="A222" t="s">
        <v>269</v>
      </c>
      <c r="B222">
        <v>2010</v>
      </c>
      <c r="C222" t="s">
        <v>1</v>
      </c>
      <c r="D222" t="s">
        <v>2</v>
      </c>
      <c r="E222" s="1">
        <v>499783</v>
      </c>
    </row>
    <row r="223" spans="1:5">
      <c r="A223" t="s">
        <v>790</v>
      </c>
      <c r="B223">
        <v>2009</v>
      </c>
      <c r="C223" t="s">
        <v>1</v>
      </c>
      <c r="D223" t="s">
        <v>2</v>
      </c>
      <c r="E223" s="1">
        <v>156000</v>
      </c>
    </row>
    <row r="224" spans="1:5">
      <c r="A224" t="s">
        <v>117</v>
      </c>
      <c r="B224">
        <v>2013</v>
      </c>
      <c r="C224" t="s">
        <v>1</v>
      </c>
      <c r="D224" t="s">
        <v>2</v>
      </c>
      <c r="E224" s="1">
        <v>500000</v>
      </c>
    </row>
    <row r="225" spans="1:5">
      <c r="A225" t="s">
        <v>117</v>
      </c>
      <c r="B225">
        <v>2010</v>
      </c>
      <c r="C225" t="s">
        <v>1</v>
      </c>
      <c r="D225" t="s">
        <v>2</v>
      </c>
      <c r="E225" s="1">
        <v>350000</v>
      </c>
    </row>
    <row r="226" spans="1:5">
      <c r="A226" t="s">
        <v>117</v>
      </c>
      <c r="B226">
        <v>2009</v>
      </c>
      <c r="C226" t="s">
        <v>1</v>
      </c>
      <c r="D226" t="s">
        <v>2</v>
      </c>
      <c r="E226" s="1">
        <v>3114736</v>
      </c>
    </row>
    <row r="227" spans="1:5">
      <c r="A227" t="s">
        <v>86</v>
      </c>
      <c r="B227">
        <v>2013</v>
      </c>
      <c r="C227" t="s">
        <v>1</v>
      </c>
      <c r="D227" t="s">
        <v>2</v>
      </c>
      <c r="E227" s="1">
        <v>550000</v>
      </c>
    </row>
    <row r="228" spans="1:5">
      <c r="A228" t="s">
        <v>86</v>
      </c>
      <c r="B228">
        <v>2013</v>
      </c>
      <c r="C228" t="s">
        <v>1</v>
      </c>
      <c r="D228" t="s">
        <v>2</v>
      </c>
      <c r="E228" s="1">
        <v>750000</v>
      </c>
    </row>
    <row r="229" spans="1:5">
      <c r="A229" t="s">
        <v>86</v>
      </c>
      <c r="B229">
        <v>2010</v>
      </c>
      <c r="C229" t="s">
        <v>1</v>
      </c>
      <c r="D229" t="s">
        <v>2</v>
      </c>
      <c r="E229" s="1">
        <v>1000561</v>
      </c>
    </row>
    <row r="230" spans="1:5">
      <c r="A230" t="s">
        <v>86</v>
      </c>
      <c r="B230">
        <v>2012</v>
      </c>
      <c r="C230" t="s">
        <v>1</v>
      </c>
      <c r="D230" t="s">
        <v>2</v>
      </c>
      <c r="E230" s="1">
        <v>500000</v>
      </c>
    </row>
    <row r="231" spans="1:5">
      <c r="A231" t="s">
        <v>179</v>
      </c>
      <c r="B231">
        <v>2013</v>
      </c>
      <c r="C231" t="s">
        <v>1</v>
      </c>
      <c r="D231" t="s">
        <v>2</v>
      </c>
      <c r="E231" s="1">
        <v>249396</v>
      </c>
    </row>
    <row r="232" spans="1:5">
      <c r="A232" t="s">
        <v>622</v>
      </c>
      <c r="B232">
        <v>2009</v>
      </c>
      <c r="C232" t="s">
        <v>1</v>
      </c>
      <c r="D232" t="s">
        <v>2</v>
      </c>
      <c r="E232" s="1">
        <v>3779763</v>
      </c>
    </row>
    <row r="233" spans="1:5">
      <c r="A233" t="s">
        <v>622</v>
      </c>
      <c r="B233">
        <v>2009</v>
      </c>
      <c r="C233" t="s">
        <v>1</v>
      </c>
      <c r="D233" t="s">
        <v>2</v>
      </c>
      <c r="E233" s="1">
        <v>945261</v>
      </c>
    </row>
    <row r="234" spans="1:5">
      <c r="A234" t="s">
        <v>622</v>
      </c>
      <c r="B234">
        <v>2009</v>
      </c>
      <c r="C234" t="s">
        <v>1</v>
      </c>
      <c r="D234" t="s">
        <v>2</v>
      </c>
      <c r="E234" s="1">
        <v>800000</v>
      </c>
    </row>
    <row r="235" spans="1:5">
      <c r="A235" t="s">
        <v>622</v>
      </c>
      <c r="B235">
        <v>2009</v>
      </c>
      <c r="C235" t="s">
        <v>1</v>
      </c>
      <c r="D235" t="s">
        <v>2</v>
      </c>
      <c r="E235" s="1">
        <v>5914021</v>
      </c>
    </row>
    <row r="236" spans="1:5">
      <c r="A236" t="s">
        <v>850</v>
      </c>
      <c r="B236">
        <v>2012</v>
      </c>
      <c r="C236" t="s">
        <v>1</v>
      </c>
      <c r="D236" t="s">
        <v>2</v>
      </c>
      <c r="E236" s="1">
        <v>198000</v>
      </c>
    </row>
    <row r="237" spans="1:5">
      <c r="A237" t="s">
        <v>96</v>
      </c>
      <c r="B237">
        <v>2013</v>
      </c>
      <c r="C237" t="s">
        <v>1</v>
      </c>
      <c r="D237" t="s">
        <v>2</v>
      </c>
      <c r="E237" s="1">
        <v>250000</v>
      </c>
    </row>
    <row r="238" spans="1:5">
      <c r="A238" t="s">
        <v>96</v>
      </c>
      <c r="B238">
        <v>2011</v>
      </c>
      <c r="C238" t="s">
        <v>1</v>
      </c>
      <c r="D238" t="s">
        <v>2</v>
      </c>
      <c r="E238" s="1">
        <v>600000</v>
      </c>
    </row>
    <row r="239" spans="1:5">
      <c r="A239" t="s">
        <v>96</v>
      </c>
      <c r="B239">
        <v>2010</v>
      </c>
      <c r="C239" t="s">
        <v>1</v>
      </c>
      <c r="D239" t="s">
        <v>2</v>
      </c>
      <c r="E239" s="1">
        <v>275000</v>
      </c>
    </row>
    <row r="240" spans="1:5">
      <c r="A240" t="s">
        <v>368</v>
      </c>
      <c r="B240">
        <v>2011</v>
      </c>
      <c r="C240" t="s">
        <v>1</v>
      </c>
      <c r="D240" t="s">
        <v>2</v>
      </c>
      <c r="E240" s="1">
        <v>2000000</v>
      </c>
    </row>
    <row r="241" spans="1:5">
      <c r="A241" t="s">
        <v>257</v>
      </c>
      <c r="B241">
        <v>2013</v>
      </c>
      <c r="C241" t="s">
        <v>1</v>
      </c>
      <c r="D241" t="s">
        <v>2</v>
      </c>
      <c r="E241" s="1">
        <v>255394</v>
      </c>
    </row>
    <row r="242" spans="1:5">
      <c r="A242" t="s">
        <v>421</v>
      </c>
      <c r="B242">
        <v>2010</v>
      </c>
      <c r="C242" t="s">
        <v>1</v>
      </c>
      <c r="D242" t="s">
        <v>2</v>
      </c>
      <c r="E242" s="1">
        <v>1293000</v>
      </c>
    </row>
    <row r="243" spans="1:5">
      <c r="A243" t="s">
        <v>421</v>
      </c>
      <c r="B243">
        <v>2012</v>
      </c>
      <c r="C243" t="s">
        <v>1</v>
      </c>
      <c r="D243" t="s">
        <v>2</v>
      </c>
      <c r="E243" s="1">
        <v>149644</v>
      </c>
    </row>
    <row r="244" spans="1:5">
      <c r="A244" t="s">
        <v>79</v>
      </c>
      <c r="B244">
        <v>2013</v>
      </c>
      <c r="C244" t="s">
        <v>1</v>
      </c>
      <c r="D244" t="s">
        <v>2</v>
      </c>
      <c r="E244" s="1">
        <v>150000</v>
      </c>
    </row>
    <row r="245" spans="1:5">
      <c r="A245" t="s">
        <v>264</v>
      </c>
      <c r="B245">
        <v>2011</v>
      </c>
      <c r="C245" t="s">
        <v>1</v>
      </c>
      <c r="D245" t="s">
        <v>2</v>
      </c>
      <c r="E245" s="1">
        <v>27890</v>
      </c>
    </row>
    <row r="246" spans="1:5">
      <c r="A246" t="s">
        <v>583</v>
      </c>
      <c r="B246">
        <v>2009</v>
      </c>
      <c r="C246" t="s">
        <v>1</v>
      </c>
      <c r="D246" t="s">
        <v>2</v>
      </c>
      <c r="E246" s="1">
        <v>750584</v>
      </c>
    </row>
    <row r="247" spans="1:5">
      <c r="A247" t="s">
        <v>583</v>
      </c>
      <c r="B247">
        <v>2009</v>
      </c>
      <c r="C247" t="s">
        <v>1</v>
      </c>
      <c r="D247" t="s">
        <v>2</v>
      </c>
      <c r="E247" s="1">
        <v>15000</v>
      </c>
    </row>
    <row r="248" spans="1:5">
      <c r="A248" t="s">
        <v>156</v>
      </c>
      <c r="B248">
        <v>2013</v>
      </c>
      <c r="C248" t="s">
        <v>1</v>
      </c>
      <c r="D248" t="s">
        <v>2</v>
      </c>
      <c r="E248" s="1">
        <v>17240</v>
      </c>
    </row>
    <row r="249" spans="1:5">
      <c r="A249" t="s">
        <v>156</v>
      </c>
      <c r="B249">
        <v>2013</v>
      </c>
      <c r="C249" t="s">
        <v>1</v>
      </c>
      <c r="D249" t="s">
        <v>2</v>
      </c>
      <c r="E249" s="1">
        <v>249471</v>
      </c>
    </row>
    <row r="250" spans="1:5">
      <c r="A250" t="s">
        <v>156</v>
      </c>
      <c r="B250">
        <v>2010</v>
      </c>
      <c r="C250" t="s">
        <v>1</v>
      </c>
      <c r="D250" t="s">
        <v>2</v>
      </c>
      <c r="E250" s="1">
        <v>395836</v>
      </c>
    </row>
    <row r="251" spans="1:5">
      <c r="A251" t="s">
        <v>156</v>
      </c>
      <c r="B251">
        <v>2010</v>
      </c>
      <c r="C251" t="s">
        <v>1</v>
      </c>
      <c r="D251" t="s">
        <v>2</v>
      </c>
      <c r="E251" s="1">
        <v>2577857</v>
      </c>
    </row>
    <row r="252" spans="1:5">
      <c r="A252" t="s">
        <v>156</v>
      </c>
      <c r="B252">
        <v>2012</v>
      </c>
      <c r="C252" t="s">
        <v>1</v>
      </c>
      <c r="D252" t="s">
        <v>2</v>
      </c>
      <c r="E252" s="1">
        <v>3062093</v>
      </c>
    </row>
    <row r="253" spans="1:5">
      <c r="A253" t="s">
        <v>467</v>
      </c>
      <c r="B253">
        <v>2009</v>
      </c>
      <c r="C253" t="s">
        <v>1</v>
      </c>
      <c r="D253" t="s">
        <v>2</v>
      </c>
      <c r="E253" s="1">
        <v>1047928</v>
      </c>
    </row>
    <row r="254" spans="1:5">
      <c r="A254" t="s">
        <v>796</v>
      </c>
      <c r="B254">
        <v>2009</v>
      </c>
      <c r="C254" t="s">
        <v>1</v>
      </c>
      <c r="D254" t="s">
        <v>2</v>
      </c>
      <c r="E254" s="1">
        <v>172000</v>
      </c>
    </row>
    <row r="255" spans="1:5">
      <c r="A255" t="s">
        <v>400</v>
      </c>
      <c r="B255">
        <v>2010</v>
      </c>
      <c r="C255" t="s">
        <v>1</v>
      </c>
      <c r="D255" t="s">
        <v>2</v>
      </c>
      <c r="E255" s="1">
        <v>900000</v>
      </c>
    </row>
    <row r="256" spans="1:5">
      <c r="A256" t="s">
        <v>400</v>
      </c>
      <c r="B256">
        <v>2012</v>
      </c>
      <c r="C256" t="s">
        <v>1</v>
      </c>
      <c r="D256" t="s">
        <v>2</v>
      </c>
      <c r="E256" s="1">
        <v>300000</v>
      </c>
    </row>
    <row r="257" spans="1:5">
      <c r="A257" t="s">
        <v>787</v>
      </c>
      <c r="B257">
        <v>2009</v>
      </c>
      <c r="C257" t="s">
        <v>1</v>
      </c>
      <c r="D257" t="s">
        <v>2</v>
      </c>
      <c r="E257" s="1">
        <v>10000</v>
      </c>
    </row>
    <row r="258" spans="1:5">
      <c r="A258" t="s">
        <v>403</v>
      </c>
      <c r="B258">
        <v>2010</v>
      </c>
      <c r="C258" t="s">
        <v>1</v>
      </c>
      <c r="D258" t="s">
        <v>2</v>
      </c>
      <c r="E258" s="1">
        <v>200000</v>
      </c>
    </row>
    <row r="259" spans="1:5">
      <c r="A259" t="s">
        <v>125</v>
      </c>
      <c r="B259">
        <v>2013</v>
      </c>
      <c r="C259" t="s">
        <v>1</v>
      </c>
      <c r="D259" t="s">
        <v>2</v>
      </c>
      <c r="E259" s="1">
        <v>200000</v>
      </c>
    </row>
    <row r="260" spans="1:5">
      <c r="A260" t="s">
        <v>125</v>
      </c>
      <c r="B260">
        <v>2011</v>
      </c>
      <c r="C260" t="s">
        <v>1</v>
      </c>
      <c r="D260" t="s">
        <v>2</v>
      </c>
      <c r="E260" s="1">
        <v>580000</v>
      </c>
    </row>
    <row r="261" spans="1:5">
      <c r="A261" t="s">
        <v>125</v>
      </c>
      <c r="B261">
        <v>2010</v>
      </c>
      <c r="C261" t="s">
        <v>1</v>
      </c>
      <c r="D261" t="s">
        <v>2</v>
      </c>
      <c r="E261" s="1">
        <v>214808</v>
      </c>
    </row>
    <row r="262" spans="1:5">
      <c r="A262" t="s">
        <v>125</v>
      </c>
      <c r="B262">
        <v>2010</v>
      </c>
      <c r="C262" t="s">
        <v>1</v>
      </c>
      <c r="D262" t="s">
        <v>2</v>
      </c>
      <c r="E262" s="1">
        <v>150834</v>
      </c>
    </row>
    <row r="263" spans="1:5">
      <c r="A263" t="s">
        <v>125</v>
      </c>
      <c r="B263">
        <v>2009</v>
      </c>
      <c r="C263" t="s">
        <v>1</v>
      </c>
      <c r="D263" t="s">
        <v>2</v>
      </c>
      <c r="E263" s="1">
        <v>143973</v>
      </c>
    </row>
    <row r="264" spans="1:5">
      <c r="A264" t="s">
        <v>125</v>
      </c>
      <c r="B264">
        <v>2009</v>
      </c>
      <c r="C264" t="s">
        <v>1</v>
      </c>
      <c r="D264" t="s">
        <v>2</v>
      </c>
      <c r="E264" s="1">
        <v>1439034</v>
      </c>
    </row>
    <row r="265" spans="1:5">
      <c r="A265" t="s">
        <v>125</v>
      </c>
      <c r="B265">
        <v>2009</v>
      </c>
      <c r="C265" t="s">
        <v>1</v>
      </c>
      <c r="D265" t="s">
        <v>2</v>
      </c>
      <c r="E265" s="1">
        <v>1475261</v>
      </c>
    </row>
    <row r="266" spans="1:5">
      <c r="A266" t="s">
        <v>77</v>
      </c>
      <c r="B266">
        <v>2013</v>
      </c>
      <c r="C266" t="s">
        <v>1</v>
      </c>
      <c r="D266" t="s">
        <v>2</v>
      </c>
      <c r="E266" s="1">
        <v>500187</v>
      </c>
    </row>
    <row r="267" spans="1:5">
      <c r="A267" t="s">
        <v>83</v>
      </c>
      <c r="B267">
        <v>2013</v>
      </c>
      <c r="C267" t="s">
        <v>1</v>
      </c>
      <c r="D267" t="s">
        <v>2</v>
      </c>
      <c r="E267" s="1">
        <v>4000000</v>
      </c>
    </row>
    <row r="268" spans="1:5">
      <c r="A268" t="s">
        <v>83</v>
      </c>
      <c r="B268">
        <v>2013</v>
      </c>
      <c r="C268" t="s">
        <v>1</v>
      </c>
      <c r="D268" t="s">
        <v>2</v>
      </c>
      <c r="E268" s="1">
        <v>250000</v>
      </c>
    </row>
    <row r="269" spans="1:5">
      <c r="A269" t="s">
        <v>83</v>
      </c>
      <c r="B269">
        <v>2013</v>
      </c>
      <c r="C269" t="s">
        <v>1</v>
      </c>
      <c r="D269" t="s">
        <v>2</v>
      </c>
      <c r="E269" s="1">
        <v>5000000</v>
      </c>
    </row>
    <row r="270" spans="1:5">
      <c r="A270" t="s">
        <v>83</v>
      </c>
      <c r="B270">
        <v>2011</v>
      </c>
      <c r="C270" t="s">
        <v>1</v>
      </c>
      <c r="D270" t="s">
        <v>2</v>
      </c>
      <c r="E270" s="1">
        <v>1250000</v>
      </c>
    </row>
    <row r="271" spans="1:5">
      <c r="A271" t="s">
        <v>83</v>
      </c>
      <c r="B271">
        <v>2010</v>
      </c>
      <c r="C271" t="s">
        <v>1</v>
      </c>
      <c r="D271" t="s">
        <v>2</v>
      </c>
      <c r="E271" s="1">
        <v>12500000</v>
      </c>
    </row>
    <row r="272" spans="1:5">
      <c r="A272" t="s">
        <v>83</v>
      </c>
      <c r="B272">
        <v>2009</v>
      </c>
      <c r="C272" t="s">
        <v>1</v>
      </c>
      <c r="D272" t="s">
        <v>2</v>
      </c>
      <c r="E272" s="1">
        <v>10000000</v>
      </c>
    </row>
    <row r="273" spans="1:5">
      <c r="A273" t="s">
        <v>83</v>
      </c>
      <c r="B273">
        <v>2012</v>
      </c>
      <c r="C273" t="s">
        <v>1</v>
      </c>
      <c r="D273" t="s">
        <v>2</v>
      </c>
      <c r="E273" s="1">
        <v>12000</v>
      </c>
    </row>
    <row r="274" spans="1:5">
      <c r="A274" t="s">
        <v>606</v>
      </c>
      <c r="B274">
        <v>2009</v>
      </c>
      <c r="C274" t="s">
        <v>1</v>
      </c>
      <c r="D274" t="s">
        <v>2</v>
      </c>
      <c r="E274" s="1">
        <v>800000</v>
      </c>
    </row>
    <row r="275" spans="1:5">
      <c r="A275" t="s">
        <v>608</v>
      </c>
      <c r="B275">
        <v>2009</v>
      </c>
      <c r="C275" t="s">
        <v>1</v>
      </c>
      <c r="D275" t="s">
        <v>2</v>
      </c>
      <c r="E275" s="1">
        <v>200000</v>
      </c>
    </row>
    <row r="276" spans="1:5">
      <c r="A276" t="s">
        <v>701</v>
      </c>
      <c r="B276">
        <v>2009</v>
      </c>
      <c r="C276" t="s">
        <v>1</v>
      </c>
      <c r="D276" t="s">
        <v>2</v>
      </c>
      <c r="E276" s="1">
        <v>1778000</v>
      </c>
    </row>
    <row r="277" spans="1:5">
      <c r="A277" t="s">
        <v>703</v>
      </c>
      <c r="B277">
        <v>2009</v>
      </c>
      <c r="C277" t="s">
        <v>1</v>
      </c>
      <c r="D277" t="s">
        <v>2</v>
      </c>
      <c r="E277" s="1">
        <v>2968952</v>
      </c>
    </row>
    <row r="278" spans="1:5">
      <c r="A278" t="s">
        <v>684</v>
      </c>
      <c r="B278">
        <v>2009</v>
      </c>
      <c r="C278" t="s">
        <v>1</v>
      </c>
      <c r="D278" t="s">
        <v>2</v>
      </c>
      <c r="E278" s="1">
        <v>7662894</v>
      </c>
    </row>
    <row r="279" spans="1:5">
      <c r="A279" t="s">
        <v>684</v>
      </c>
      <c r="B279">
        <v>2009</v>
      </c>
      <c r="C279" t="s">
        <v>1</v>
      </c>
      <c r="D279" t="s">
        <v>2</v>
      </c>
      <c r="E279" s="1">
        <v>12000000</v>
      </c>
    </row>
    <row r="280" spans="1:5">
      <c r="A280" t="s">
        <v>558</v>
      </c>
      <c r="B280">
        <v>2009</v>
      </c>
      <c r="C280" t="s">
        <v>1</v>
      </c>
      <c r="D280" t="s">
        <v>2</v>
      </c>
      <c r="E280" s="1">
        <v>1123216</v>
      </c>
    </row>
    <row r="281" spans="1:5">
      <c r="A281" t="s">
        <v>558</v>
      </c>
      <c r="B281">
        <v>2009</v>
      </c>
      <c r="C281" t="s">
        <v>1</v>
      </c>
      <c r="D281" t="s">
        <v>2</v>
      </c>
      <c r="E281" s="1">
        <v>21574274</v>
      </c>
    </row>
    <row r="282" spans="1:5">
      <c r="A282" t="s">
        <v>558</v>
      </c>
      <c r="B282">
        <v>2009</v>
      </c>
      <c r="C282" t="s">
        <v>1</v>
      </c>
      <c r="D282" t="s">
        <v>2</v>
      </c>
      <c r="E282" s="1">
        <v>3427323</v>
      </c>
    </row>
    <row r="283" spans="1:5">
      <c r="A283" t="s">
        <v>558</v>
      </c>
      <c r="B283">
        <v>2009</v>
      </c>
      <c r="C283" t="s">
        <v>1</v>
      </c>
      <c r="D283" t="s">
        <v>2</v>
      </c>
      <c r="E283" s="1">
        <v>3427323</v>
      </c>
    </row>
    <row r="284" spans="1:5">
      <c r="A284" t="s">
        <v>558</v>
      </c>
      <c r="B284">
        <v>2009</v>
      </c>
      <c r="C284" t="s">
        <v>1</v>
      </c>
      <c r="D284" t="s">
        <v>2</v>
      </c>
      <c r="E284" s="1">
        <v>2300000</v>
      </c>
    </row>
    <row r="285" spans="1:5">
      <c r="A285" t="s">
        <v>558</v>
      </c>
      <c r="B285">
        <v>2012</v>
      </c>
      <c r="C285" t="s">
        <v>1</v>
      </c>
      <c r="D285" t="s">
        <v>2</v>
      </c>
      <c r="E285" s="1">
        <v>300</v>
      </c>
    </row>
    <row r="286" spans="1:5">
      <c r="A286" t="s">
        <v>362</v>
      </c>
      <c r="B286">
        <v>2011</v>
      </c>
      <c r="C286" t="s">
        <v>1</v>
      </c>
      <c r="D286" t="s">
        <v>2</v>
      </c>
      <c r="E286" s="1">
        <v>900000</v>
      </c>
    </row>
    <row r="287" spans="1:5">
      <c r="A287" t="s">
        <v>362</v>
      </c>
      <c r="B287">
        <v>2009</v>
      </c>
      <c r="C287" t="s">
        <v>1</v>
      </c>
      <c r="D287" t="s">
        <v>2</v>
      </c>
      <c r="E287" s="1">
        <v>210000</v>
      </c>
    </row>
    <row r="288" spans="1:5">
      <c r="A288" t="s">
        <v>32</v>
      </c>
      <c r="B288">
        <v>2014</v>
      </c>
      <c r="C288" t="s">
        <v>1</v>
      </c>
      <c r="D288" t="s">
        <v>2</v>
      </c>
      <c r="E288" s="1">
        <v>1249040</v>
      </c>
    </row>
    <row r="289" spans="1:5">
      <c r="A289" t="s">
        <v>32</v>
      </c>
      <c r="B289">
        <v>2009</v>
      </c>
      <c r="C289" t="s">
        <v>1</v>
      </c>
      <c r="D289" t="s">
        <v>2</v>
      </c>
      <c r="E289" s="1">
        <v>1243039</v>
      </c>
    </row>
    <row r="290" spans="1:5">
      <c r="A290" t="s">
        <v>729</v>
      </c>
      <c r="B290">
        <v>2009</v>
      </c>
      <c r="C290" t="s">
        <v>1</v>
      </c>
      <c r="D290" t="s">
        <v>2</v>
      </c>
      <c r="E290" s="1">
        <v>136400</v>
      </c>
    </row>
    <row r="291" spans="1:5">
      <c r="A291" t="s">
        <v>97</v>
      </c>
      <c r="B291">
        <v>2013</v>
      </c>
      <c r="C291" t="s">
        <v>1</v>
      </c>
      <c r="D291" t="s">
        <v>2</v>
      </c>
      <c r="E291" s="1">
        <v>49531</v>
      </c>
    </row>
    <row r="292" spans="1:5">
      <c r="A292" t="s">
        <v>750</v>
      </c>
      <c r="B292">
        <v>2009</v>
      </c>
      <c r="C292" t="s">
        <v>1</v>
      </c>
      <c r="D292" t="s">
        <v>2</v>
      </c>
      <c r="E292" s="1">
        <v>4425000</v>
      </c>
    </row>
    <row r="293" spans="1:5">
      <c r="A293" t="s">
        <v>444</v>
      </c>
      <c r="B293">
        <v>2009</v>
      </c>
      <c r="C293" t="s">
        <v>1</v>
      </c>
      <c r="D293" t="s">
        <v>2</v>
      </c>
      <c r="E293" s="1">
        <v>82500</v>
      </c>
    </row>
    <row r="294" spans="1:5">
      <c r="A294" t="s">
        <v>158</v>
      </c>
      <c r="B294">
        <v>2013</v>
      </c>
      <c r="C294" t="s">
        <v>1</v>
      </c>
      <c r="D294" t="s">
        <v>2</v>
      </c>
      <c r="E294" s="1">
        <v>685000</v>
      </c>
    </row>
    <row r="295" spans="1:5">
      <c r="A295" t="s">
        <v>657</v>
      </c>
      <c r="B295">
        <v>2009</v>
      </c>
      <c r="C295" t="s">
        <v>1</v>
      </c>
      <c r="D295" t="s">
        <v>2</v>
      </c>
      <c r="E295" s="1">
        <v>300000</v>
      </c>
    </row>
    <row r="296" spans="1:5">
      <c r="A296" t="s">
        <v>657</v>
      </c>
      <c r="B296">
        <v>2009</v>
      </c>
      <c r="C296" t="s">
        <v>1</v>
      </c>
      <c r="D296" t="s">
        <v>2</v>
      </c>
      <c r="E296" s="1">
        <v>1603000</v>
      </c>
    </row>
    <row r="297" spans="1:5">
      <c r="A297" t="s">
        <v>216</v>
      </c>
      <c r="B297">
        <v>2013</v>
      </c>
      <c r="C297" t="s">
        <v>1</v>
      </c>
      <c r="D297" t="s">
        <v>2</v>
      </c>
      <c r="E297" s="1">
        <v>100000</v>
      </c>
    </row>
    <row r="298" spans="1:5">
      <c r="A298" t="s">
        <v>292</v>
      </c>
      <c r="B298">
        <v>2011</v>
      </c>
      <c r="C298" t="s">
        <v>1</v>
      </c>
      <c r="D298" t="s">
        <v>2</v>
      </c>
      <c r="E298" s="1">
        <v>498055</v>
      </c>
    </row>
    <row r="299" spans="1:5">
      <c r="A299" t="s">
        <v>413</v>
      </c>
      <c r="B299">
        <v>2010</v>
      </c>
      <c r="C299" t="s">
        <v>1</v>
      </c>
      <c r="D299" t="s">
        <v>2</v>
      </c>
      <c r="E299" s="1">
        <v>497752</v>
      </c>
    </row>
    <row r="300" spans="1:5">
      <c r="A300" t="s">
        <v>593</v>
      </c>
      <c r="B300">
        <v>2009</v>
      </c>
      <c r="C300" t="s">
        <v>1</v>
      </c>
      <c r="D300" t="s">
        <v>2</v>
      </c>
      <c r="E300" s="1">
        <v>638620</v>
      </c>
    </row>
    <row r="301" spans="1:5">
      <c r="A301" t="s">
        <v>593</v>
      </c>
      <c r="B301">
        <v>2009</v>
      </c>
      <c r="C301" t="s">
        <v>1</v>
      </c>
      <c r="D301" t="s">
        <v>2</v>
      </c>
      <c r="E301" s="1">
        <v>540000</v>
      </c>
    </row>
    <row r="302" spans="1:5">
      <c r="A302" t="s">
        <v>593</v>
      </c>
      <c r="B302">
        <v>2009</v>
      </c>
      <c r="C302" t="s">
        <v>1</v>
      </c>
      <c r="D302" t="s">
        <v>2</v>
      </c>
      <c r="E302" s="1">
        <v>900000</v>
      </c>
    </row>
    <row r="303" spans="1:5">
      <c r="A303" t="s">
        <v>671</v>
      </c>
      <c r="B303">
        <v>2009</v>
      </c>
      <c r="C303" t="s">
        <v>1</v>
      </c>
      <c r="D303" t="s">
        <v>2</v>
      </c>
      <c r="E303" s="1">
        <v>18743505</v>
      </c>
    </row>
    <row r="304" spans="1:5">
      <c r="A304" t="s">
        <v>595</v>
      </c>
      <c r="B304">
        <v>2009</v>
      </c>
      <c r="C304" t="s">
        <v>1</v>
      </c>
      <c r="D304" t="s">
        <v>2</v>
      </c>
      <c r="E304" s="1">
        <v>3004365</v>
      </c>
    </row>
    <row r="305" spans="1:5">
      <c r="A305" t="s">
        <v>595</v>
      </c>
      <c r="B305">
        <v>2009</v>
      </c>
      <c r="C305" t="s">
        <v>1</v>
      </c>
      <c r="D305" t="s">
        <v>2</v>
      </c>
      <c r="E305" s="1">
        <v>733793</v>
      </c>
    </row>
    <row r="306" spans="1:5">
      <c r="A306" t="s">
        <v>602</v>
      </c>
      <c r="B306">
        <v>2009</v>
      </c>
      <c r="C306" t="s">
        <v>1</v>
      </c>
      <c r="D306" t="s">
        <v>2</v>
      </c>
      <c r="E306" s="1">
        <v>16294847</v>
      </c>
    </row>
    <row r="307" spans="1:5">
      <c r="A307" t="s">
        <v>602</v>
      </c>
      <c r="B307">
        <v>2009</v>
      </c>
      <c r="C307" t="s">
        <v>1</v>
      </c>
      <c r="D307" t="s">
        <v>2</v>
      </c>
      <c r="E307" s="1">
        <v>9446532</v>
      </c>
    </row>
    <row r="308" spans="1:5">
      <c r="A308" t="s">
        <v>602</v>
      </c>
      <c r="B308">
        <v>2009</v>
      </c>
      <c r="C308" t="s">
        <v>1</v>
      </c>
      <c r="D308" t="s">
        <v>2</v>
      </c>
      <c r="E308" s="1">
        <v>672000</v>
      </c>
    </row>
    <row r="309" spans="1:5">
      <c r="A309" t="s">
        <v>602</v>
      </c>
      <c r="B309">
        <v>2009</v>
      </c>
      <c r="C309" t="s">
        <v>1</v>
      </c>
      <c r="D309" t="s">
        <v>2</v>
      </c>
      <c r="E309" s="1">
        <v>3295118</v>
      </c>
    </row>
    <row r="310" spans="1:5">
      <c r="A310" t="s">
        <v>602</v>
      </c>
      <c r="B310">
        <v>2009</v>
      </c>
      <c r="C310" t="s">
        <v>1</v>
      </c>
      <c r="D310" t="s">
        <v>2</v>
      </c>
      <c r="E310" s="1">
        <v>900000</v>
      </c>
    </row>
    <row r="311" spans="1:5">
      <c r="A311" t="s">
        <v>602</v>
      </c>
      <c r="B311">
        <v>2012</v>
      </c>
      <c r="C311" t="s">
        <v>1</v>
      </c>
      <c r="D311" t="s">
        <v>2</v>
      </c>
      <c r="E311" s="1">
        <v>260000</v>
      </c>
    </row>
    <row r="312" spans="1:5">
      <c r="A312" t="s">
        <v>494</v>
      </c>
      <c r="B312">
        <v>2009</v>
      </c>
      <c r="C312" t="s">
        <v>1</v>
      </c>
      <c r="D312" t="s">
        <v>2</v>
      </c>
      <c r="E312" s="1">
        <v>1221800</v>
      </c>
    </row>
    <row r="313" spans="1:5">
      <c r="A313" t="s">
        <v>494</v>
      </c>
      <c r="B313">
        <v>2009</v>
      </c>
      <c r="C313" t="s">
        <v>1</v>
      </c>
      <c r="D313" t="s">
        <v>2</v>
      </c>
      <c r="E313" s="1">
        <v>1137632</v>
      </c>
    </row>
    <row r="314" spans="1:5">
      <c r="A314" t="s">
        <v>495</v>
      </c>
      <c r="B314">
        <v>2009</v>
      </c>
      <c r="C314" t="s">
        <v>1</v>
      </c>
      <c r="D314" t="s">
        <v>2</v>
      </c>
      <c r="E314" s="1">
        <v>1053150</v>
      </c>
    </row>
    <row r="315" spans="1:5">
      <c r="A315" t="s">
        <v>480</v>
      </c>
      <c r="B315">
        <v>2009</v>
      </c>
      <c r="C315" t="s">
        <v>1</v>
      </c>
      <c r="D315" t="s">
        <v>2</v>
      </c>
      <c r="E315" s="1">
        <v>1470457</v>
      </c>
    </row>
    <row r="316" spans="1:5">
      <c r="A316" t="s">
        <v>480</v>
      </c>
      <c r="B316">
        <v>2009</v>
      </c>
      <c r="C316" t="s">
        <v>1</v>
      </c>
      <c r="D316" t="s">
        <v>2</v>
      </c>
      <c r="E316" s="1">
        <v>1300000</v>
      </c>
    </row>
    <row r="317" spans="1:5">
      <c r="A317" t="s">
        <v>480</v>
      </c>
      <c r="B317">
        <v>2009</v>
      </c>
      <c r="C317" t="s">
        <v>1</v>
      </c>
      <c r="D317" t="s">
        <v>2</v>
      </c>
      <c r="E317" s="1">
        <v>3500000</v>
      </c>
    </row>
    <row r="318" spans="1:5">
      <c r="A318" t="s">
        <v>480</v>
      </c>
      <c r="B318">
        <v>2009</v>
      </c>
      <c r="C318" t="s">
        <v>1</v>
      </c>
      <c r="D318" t="s">
        <v>2</v>
      </c>
      <c r="E318" s="1">
        <v>2000000</v>
      </c>
    </row>
    <row r="319" spans="1:5">
      <c r="A319" t="s">
        <v>145</v>
      </c>
      <c r="B319">
        <v>2013</v>
      </c>
      <c r="C319" t="s">
        <v>1</v>
      </c>
      <c r="D319" t="s">
        <v>2</v>
      </c>
      <c r="E319" s="1">
        <v>146337</v>
      </c>
    </row>
    <row r="320" spans="1:5">
      <c r="A320" t="s">
        <v>145</v>
      </c>
      <c r="B320">
        <v>2009</v>
      </c>
      <c r="C320" t="s">
        <v>1</v>
      </c>
      <c r="D320" t="s">
        <v>2</v>
      </c>
      <c r="E320" s="1">
        <v>750000</v>
      </c>
    </row>
    <row r="321" spans="1:5">
      <c r="A321" t="s">
        <v>145</v>
      </c>
      <c r="B321">
        <v>2009</v>
      </c>
      <c r="C321" t="s">
        <v>1</v>
      </c>
      <c r="D321" t="s">
        <v>2</v>
      </c>
      <c r="E321" s="1">
        <v>8062122</v>
      </c>
    </row>
    <row r="322" spans="1:5">
      <c r="A322" t="s">
        <v>294</v>
      </c>
      <c r="B322">
        <v>2011</v>
      </c>
      <c r="C322" t="s">
        <v>1</v>
      </c>
      <c r="D322" t="s">
        <v>2</v>
      </c>
      <c r="E322" s="1">
        <v>818471</v>
      </c>
    </row>
    <row r="323" spans="1:5">
      <c r="A323" t="s">
        <v>23</v>
      </c>
      <c r="B323">
        <v>2014</v>
      </c>
      <c r="C323" t="s">
        <v>1</v>
      </c>
      <c r="D323" t="s">
        <v>2</v>
      </c>
      <c r="E323" s="1">
        <v>21080</v>
      </c>
    </row>
    <row r="324" spans="1:5">
      <c r="A324" t="s">
        <v>23</v>
      </c>
      <c r="B324">
        <v>2013</v>
      </c>
      <c r="C324" t="s">
        <v>1</v>
      </c>
      <c r="D324" t="s">
        <v>2</v>
      </c>
      <c r="E324" s="1">
        <v>828653</v>
      </c>
    </row>
    <row r="325" spans="1:5">
      <c r="A325" t="s">
        <v>23</v>
      </c>
      <c r="B325">
        <v>2013</v>
      </c>
      <c r="C325" t="s">
        <v>1</v>
      </c>
      <c r="D325" t="s">
        <v>2</v>
      </c>
      <c r="E325" s="1">
        <v>100001</v>
      </c>
    </row>
    <row r="326" spans="1:5">
      <c r="A326" t="s">
        <v>23</v>
      </c>
      <c r="B326">
        <v>2013</v>
      </c>
      <c r="C326" t="s">
        <v>1</v>
      </c>
      <c r="D326" t="s">
        <v>2</v>
      </c>
      <c r="E326" s="1">
        <v>36540</v>
      </c>
    </row>
    <row r="327" spans="1:5">
      <c r="A327" t="s">
        <v>23</v>
      </c>
      <c r="B327">
        <v>2013</v>
      </c>
      <c r="C327" t="s">
        <v>1</v>
      </c>
      <c r="D327" t="s">
        <v>2</v>
      </c>
      <c r="E327" s="1">
        <v>36540</v>
      </c>
    </row>
    <row r="328" spans="1:5">
      <c r="A328" t="s">
        <v>23</v>
      </c>
      <c r="B328">
        <v>2011</v>
      </c>
      <c r="C328" t="s">
        <v>1</v>
      </c>
      <c r="D328" t="s">
        <v>2</v>
      </c>
      <c r="E328" s="1">
        <v>1397601</v>
      </c>
    </row>
    <row r="329" spans="1:5">
      <c r="A329" t="s">
        <v>23</v>
      </c>
      <c r="B329">
        <v>2011</v>
      </c>
      <c r="C329" t="s">
        <v>1</v>
      </c>
      <c r="D329" t="s">
        <v>2</v>
      </c>
      <c r="E329" s="1">
        <v>9707210</v>
      </c>
    </row>
    <row r="330" spans="1:5">
      <c r="A330" t="s">
        <v>23</v>
      </c>
      <c r="B330">
        <v>2010</v>
      </c>
      <c r="C330" t="s">
        <v>1</v>
      </c>
      <c r="D330" t="s">
        <v>2</v>
      </c>
      <c r="E330" s="1">
        <v>1747441</v>
      </c>
    </row>
    <row r="331" spans="1:5">
      <c r="A331" t="s">
        <v>23</v>
      </c>
      <c r="B331">
        <v>2010</v>
      </c>
      <c r="C331" t="s">
        <v>1</v>
      </c>
      <c r="D331" t="s">
        <v>2</v>
      </c>
      <c r="E331" s="1">
        <v>16100</v>
      </c>
    </row>
    <row r="332" spans="1:5">
      <c r="A332" t="s">
        <v>23</v>
      </c>
      <c r="B332">
        <v>2012</v>
      </c>
      <c r="C332" t="s">
        <v>1</v>
      </c>
      <c r="D332" t="s">
        <v>2</v>
      </c>
      <c r="E332" s="1">
        <v>1748337</v>
      </c>
    </row>
    <row r="333" spans="1:5">
      <c r="A333" t="s">
        <v>23</v>
      </c>
      <c r="B333">
        <v>2012</v>
      </c>
      <c r="C333" t="s">
        <v>1</v>
      </c>
      <c r="D333" t="s">
        <v>2</v>
      </c>
      <c r="E333" s="1">
        <v>5992250</v>
      </c>
    </row>
    <row r="334" spans="1:5">
      <c r="A334" t="s">
        <v>340</v>
      </c>
      <c r="B334">
        <v>2011</v>
      </c>
      <c r="C334" t="s">
        <v>1</v>
      </c>
      <c r="D334" t="s">
        <v>2</v>
      </c>
      <c r="E334" s="1">
        <v>100000</v>
      </c>
    </row>
    <row r="335" spans="1:5">
      <c r="A335" t="s">
        <v>289</v>
      </c>
      <c r="B335">
        <v>2011</v>
      </c>
      <c r="C335" t="s">
        <v>1</v>
      </c>
      <c r="D335" t="s">
        <v>2</v>
      </c>
      <c r="E335" s="1">
        <v>281217</v>
      </c>
    </row>
    <row r="336" spans="1:5">
      <c r="A336" t="s">
        <v>289</v>
      </c>
      <c r="B336">
        <v>2012</v>
      </c>
      <c r="C336" t="s">
        <v>1</v>
      </c>
      <c r="D336" t="s">
        <v>2</v>
      </c>
      <c r="E336" s="1">
        <v>314996</v>
      </c>
    </row>
    <row r="337" spans="1:5">
      <c r="A337" t="s">
        <v>143</v>
      </c>
      <c r="B337">
        <v>2013</v>
      </c>
      <c r="C337" t="s">
        <v>1</v>
      </c>
      <c r="D337" t="s">
        <v>2</v>
      </c>
      <c r="E337" s="1">
        <v>400000</v>
      </c>
    </row>
    <row r="338" spans="1:5">
      <c r="A338" t="s">
        <v>383</v>
      </c>
      <c r="B338">
        <v>2010</v>
      </c>
      <c r="C338" t="s">
        <v>1</v>
      </c>
      <c r="D338" t="s">
        <v>2</v>
      </c>
      <c r="E338" s="1">
        <v>213000</v>
      </c>
    </row>
    <row r="339" spans="1:5">
      <c r="A339" t="s">
        <v>335</v>
      </c>
      <c r="B339">
        <v>2011</v>
      </c>
      <c r="C339" t="s">
        <v>1</v>
      </c>
      <c r="D339" t="s">
        <v>2</v>
      </c>
      <c r="E339" s="1">
        <v>699104</v>
      </c>
    </row>
    <row r="340" spans="1:5">
      <c r="A340" t="s">
        <v>335</v>
      </c>
      <c r="B340">
        <v>2009</v>
      </c>
      <c r="C340" t="s">
        <v>1</v>
      </c>
      <c r="D340" t="s">
        <v>2</v>
      </c>
      <c r="E340" s="1">
        <v>597077</v>
      </c>
    </row>
    <row r="341" spans="1:5">
      <c r="A341" t="s">
        <v>437</v>
      </c>
      <c r="B341">
        <v>2009</v>
      </c>
      <c r="C341" t="s">
        <v>1</v>
      </c>
      <c r="D341" t="s">
        <v>2</v>
      </c>
      <c r="E341" s="1">
        <v>550844</v>
      </c>
    </row>
    <row r="342" spans="1:5">
      <c r="A342" t="s">
        <v>214</v>
      </c>
      <c r="B342">
        <v>2013</v>
      </c>
      <c r="C342" t="s">
        <v>1</v>
      </c>
      <c r="D342" t="s">
        <v>2</v>
      </c>
      <c r="E342" s="1">
        <v>500000</v>
      </c>
    </row>
    <row r="343" spans="1:5">
      <c r="A343" t="s">
        <v>94</v>
      </c>
      <c r="B343">
        <v>2013</v>
      </c>
      <c r="C343" t="s">
        <v>1</v>
      </c>
      <c r="D343" t="s">
        <v>2</v>
      </c>
      <c r="E343" s="1">
        <v>100098</v>
      </c>
    </row>
    <row r="344" spans="1:5">
      <c r="A344" t="s">
        <v>28</v>
      </c>
      <c r="B344">
        <v>2014</v>
      </c>
      <c r="C344" t="s">
        <v>1</v>
      </c>
      <c r="D344" t="s">
        <v>2</v>
      </c>
      <c r="E344" s="1">
        <v>517860</v>
      </c>
    </row>
    <row r="345" spans="1:5">
      <c r="A345" t="s">
        <v>28</v>
      </c>
      <c r="B345">
        <v>2010</v>
      </c>
      <c r="C345" t="s">
        <v>1</v>
      </c>
      <c r="D345" t="s">
        <v>2</v>
      </c>
      <c r="E345" s="1">
        <v>1579999</v>
      </c>
    </row>
    <row r="346" spans="1:5">
      <c r="A346" t="s">
        <v>28</v>
      </c>
      <c r="B346">
        <v>2009</v>
      </c>
      <c r="C346" t="s">
        <v>1</v>
      </c>
      <c r="D346" t="s">
        <v>2</v>
      </c>
      <c r="E346" s="1">
        <v>476610</v>
      </c>
    </row>
    <row r="347" spans="1:5">
      <c r="A347" t="s">
        <v>28</v>
      </c>
      <c r="B347">
        <v>2009</v>
      </c>
      <c r="C347" t="s">
        <v>1</v>
      </c>
      <c r="D347" t="s">
        <v>2</v>
      </c>
      <c r="E347" s="1">
        <v>2901632</v>
      </c>
    </row>
    <row r="348" spans="1:5">
      <c r="A348" t="s">
        <v>28</v>
      </c>
      <c r="B348">
        <v>2009</v>
      </c>
      <c r="C348" t="s">
        <v>1</v>
      </c>
      <c r="D348" t="s">
        <v>2</v>
      </c>
      <c r="E348" s="1">
        <v>2046674</v>
      </c>
    </row>
    <row r="349" spans="1:5">
      <c r="A349" t="s">
        <v>28</v>
      </c>
      <c r="B349">
        <v>2009</v>
      </c>
      <c r="C349" t="s">
        <v>1</v>
      </c>
      <c r="D349" t="s">
        <v>2</v>
      </c>
      <c r="E349" s="1">
        <v>20000000</v>
      </c>
    </row>
    <row r="350" spans="1:5">
      <c r="A350" t="s">
        <v>28</v>
      </c>
      <c r="B350">
        <v>2009</v>
      </c>
      <c r="C350" t="s">
        <v>1</v>
      </c>
      <c r="D350" t="s">
        <v>2</v>
      </c>
      <c r="E350" s="1">
        <v>250000</v>
      </c>
    </row>
    <row r="351" spans="1:5">
      <c r="A351" t="s">
        <v>28</v>
      </c>
      <c r="B351">
        <v>2009</v>
      </c>
      <c r="C351" t="s">
        <v>1</v>
      </c>
      <c r="D351" t="s">
        <v>2</v>
      </c>
      <c r="E351" s="1">
        <v>1800000</v>
      </c>
    </row>
    <row r="352" spans="1:5">
      <c r="A352" t="s">
        <v>28</v>
      </c>
      <c r="B352">
        <v>2009</v>
      </c>
      <c r="C352" t="s">
        <v>1</v>
      </c>
      <c r="D352" t="s">
        <v>2</v>
      </c>
      <c r="E352" s="1">
        <v>35000400</v>
      </c>
    </row>
    <row r="353" spans="1:5">
      <c r="A353" t="s">
        <v>688</v>
      </c>
      <c r="B353">
        <v>2009</v>
      </c>
      <c r="C353" t="s">
        <v>1</v>
      </c>
      <c r="D353" t="s">
        <v>2</v>
      </c>
      <c r="E353" s="1">
        <v>6336481</v>
      </c>
    </row>
    <row r="354" spans="1:5">
      <c r="A354" t="s">
        <v>663</v>
      </c>
      <c r="B354">
        <v>2009</v>
      </c>
      <c r="C354" t="s">
        <v>1</v>
      </c>
      <c r="D354" t="s">
        <v>2</v>
      </c>
      <c r="E354" s="1">
        <v>300000</v>
      </c>
    </row>
    <row r="355" spans="1:5">
      <c r="A355" t="s">
        <v>663</v>
      </c>
      <c r="B355">
        <v>2009</v>
      </c>
      <c r="C355" t="s">
        <v>1</v>
      </c>
      <c r="D355" t="s">
        <v>2</v>
      </c>
      <c r="E355" s="1">
        <v>151125</v>
      </c>
    </row>
    <row r="356" spans="1:5">
      <c r="A356" t="s">
        <v>663</v>
      </c>
      <c r="B356">
        <v>2009</v>
      </c>
      <c r="C356" t="s">
        <v>1</v>
      </c>
      <c r="D356" t="s">
        <v>2</v>
      </c>
      <c r="E356" s="1">
        <v>300000</v>
      </c>
    </row>
    <row r="357" spans="1:5">
      <c r="A357" t="s">
        <v>585</v>
      </c>
      <c r="B357">
        <v>2009</v>
      </c>
      <c r="C357" t="s">
        <v>1</v>
      </c>
      <c r="D357" t="s">
        <v>2</v>
      </c>
      <c r="E357" s="1">
        <v>9900000</v>
      </c>
    </row>
    <row r="358" spans="1:5">
      <c r="A358" t="s">
        <v>585</v>
      </c>
      <c r="B358">
        <v>2009</v>
      </c>
      <c r="C358" t="s">
        <v>1</v>
      </c>
      <c r="D358" t="s">
        <v>2</v>
      </c>
      <c r="E358" s="1">
        <v>2500000</v>
      </c>
    </row>
    <row r="359" spans="1:5">
      <c r="A359" t="s">
        <v>585</v>
      </c>
      <c r="B359">
        <v>2009</v>
      </c>
      <c r="C359" t="s">
        <v>1</v>
      </c>
      <c r="D359" t="s">
        <v>2</v>
      </c>
      <c r="E359" s="1">
        <v>300000</v>
      </c>
    </row>
    <row r="360" spans="1:5">
      <c r="A360" t="s">
        <v>585</v>
      </c>
      <c r="B360">
        <v>2009</v>
      </c>
      <c r="C360" t="s">
        <v>1</v>
      </c>
      <c r="D360" t="s">
        <v>2</v>
      </c>
      <c r="E360" s="1">
        <v>300000</v>
      </c>
    </row>
    <row r="361" spans="1:5">
      <c r="A361" t="s">
        <v>644</v>
      </c>
      <c r="B361">
        <v>2009</v>
      </c>
      <c r="C361" t="s">
        <v>1</v>
      </c>
      <c r="D361" t="s">
        <v>2</v>
      </c>
      <c r="E361" s="1">
        <v>799673</v>
      </c>
    </row>
    <row r="362" spans="1:5">
      <c r="A362" t="s">
        <v>539</v>
      </c>
      <c r="B362">
        <v>2009</v>
      </c>
      <c r="C362" t="s">
        <v>1</v>
      </c>
      <c r="D362" t="s">
        <v>2</v>
      </c>
      <c r="E362" s="1">
        <v>484948</v>
      </c>
    </row>
    <row r="363" spans="1:5">
      <c r="A363" t="s">
        <v>539</v>
      </c>
      <c r="B363">
        <v>2009</v>
      </c>
      <c r="C363" t="s">
        <v>1</v>
      </c>
      <c r="D363" t="s">
        <v>2</v>
      </c>
      <c r="E363" s="1">
        <v>152232</v>
      </c>
    </row>
    <row r="364" spans="1:5">
      <c r="A364" t="s">
        <v>539</v>
      </c>
      <c r="B364">
        <v>2009</v>
      </c>
      <c r="C364" t="s">
        <v>1</v>
      </c>
      <c r="D364" t="s">
        <v>2</v>
      </c>
      <c r="E364" s="1">
        <v>77367</v>
      </c>
    </row>
    <row r="365" spans="1:5">
      <c r="A365" t="s">
        <v>586</v>
      </c>
      <c r="B365">
        <v>2009</v>
      </c>
      <c r="C365" t="s">
        <v>1</v>
      </c>
      <c r="D365" t="s">
        <v>2</v>
      </c>
      <c r="E365" s="1">
        <v>442320</v>
      </c>
    </row>
    <row r="366" spans="1:5">
      <c r="A366" t="s">
        <v>586</v>
      </c>
      <c r="B366">
        <v>2009</v>
      </c>
      <c r="C366" t="s">
        <v>1</v>
      </c>
      <c r="D366" t="s">
        <v>2</v>
      </c>
      <c r="E366" s="1">
        <v>1440590</v>
      </c>
    </row>
    <row r="367" spans="1:5">
      <c r="A367" t="s">
        <v>586</v>
      </c>
      <c r="B367">
        <v>2009</v>
      </c>
      <c r="C367" t="s">
        <v>1</v>
      </c>
      <c r="D367" t="s">
        <v>2</v>
      </c>
      <c r="E367" s="1">
        <v>4290220</v>
      </c>
    </row>
    <row r="368" spans="1:5">
      <c r="A368" t="s">
        <v>586</v>
      </c>
      <c r="B368">
        <v>2009</v>
      </c>
      <c r="C368" t="s">
        <v>1</v>
      </c>
      <c r="D368" t="s">
        <v>2</v>
      </c>
      <c r="E368" s="1">
        <v>100000</v>
      </c>
    </row>
    <row r="369" spans="1:5">
      <c r="A369" t="s">
        <v>89</v>
      </c>
      <c r="B369">
        <v>2013</v>
      </c>
      <c r="C369" t="s">
        <v>1</v>
      </c>
      <c r="D369" t="s">
        <v>2</v>
      </c>
      <c r="E369" s="1">
        <v>348288</v>
      </c>
    </row>
    <row r="370" spans="1:5">
      <c r="A370" t="s">
        <v>89</v>
      </c>
      <c r="B370">
        <v>2011</v>
      </c>
      <c r="C370" t="s">
        <v>1</v>
      </c>
      <c r="D370" t="s">
        <v>2</v>
      </c>
      <c r="E370" s="1">
        <v>4999767</v>
      </c>
    </row>
    <row r="371" spans="1:5">
      <c r="A371" t="s">
        <v>315</v>
      </c>
      <c r="B371">
        <v>2011</v>
      </c>
      <c r="C371" t="s">
        <v>1</v>
      </c>
      <c r="D371" t="s">
        <v>2</v>
      </c>
      <c r="E371" s="1">
        <v>1200007</v>
      </c>
    </row>
    <row r="372" spans="1:5">
      <c r="A372" t="s">
        <v>184</v>
      </c>
      <c r="B372">
        <v>2013</v>
      </c>
      <c r="C372" t="s">
        <v>1</v>
      </c>
      <c r="D372" t="s">
        <v>2</v>
      </c>
      <c r="E372" s="1">
        <v>499375</v>
      </c>
    </row>
    <row r="373" spans="1:5">
      <c r="A373" t="s">
        <v>85</v>
      </c>
      <c r="B373">
        <v>2013</v>
      </c>
      <c r="C373" t="s">
        <v>1</v>
      </c>
      <c r="D373" t="s">
        <v>2</v>
      </c>
      <c r="E373" s="1">
        <v>1501900</v>
      </c>
    </row>
    <row r="374" spans="1:5">
      <c r="A374" t="s">
        <v>85</v>
      </c>
      <c r="B374">
        <v>2011</v>
      </c>
      <c r="C374" t="s">
        <v>1</v>
      </c>
      <c r="D374" t="s">
        <v>2</v>
      </c>
      <c r="E374" s="1">
        <v>2025622</v>
      </c>
    </row>
    <row r="375" spans="1:5">
      <c r="A375" t="s">
        <v>85</v>
      </c>
      <c r="B375">
        <v>2010</v>
      </c>
      <c r="C375" t="s">
        <v>1</v>
      </c>
      <c r="D375" t="s">
        <v>2</v>
      </c>
      <c r="E375" s="1">
        <v>50000</v>
      </c>
    </row>
    <row r="376" spans="1:5">
      <c r="A376" t="s">
        <v>85</v>
      </c>
      <c r="B376">
        <v>2012</v>
      </c>
      <c r="C376" t="s">
        <v>1</v>
      </c>
      <c r="D376" t="s">
        <v>2</v>
      </c>
      <c r="E376" s="1">
        <v>411722</v>
      </c>
    </row>
    <row r="377" spans="1:5">
      <c r="A377" t="s">
        <v>110</v>
      </c>
      <c r="B377">
        <v>2013</v>
      </c>
      <c r="C377" t="s">
        <v>1</v>
      </c>
      <c r="D377" t="s">
        <v>2</v>
      </c>
      <c r="E377" s="1">
        <v>249727</v>
      </c>
    </row>
    <row r="378" spans="1:5">
      <c r="A378" t="s">
        <v>110</v>
      </c>
      <c r="B378">
        <v>2011</v>
      </c>
      <c r="C378" t="s">
        <v>1</v>
      </c>
      <c r="D378" t="s">
        <v>2</v>
      </c>
      <c r="E378" s="1">
        <v>566023</v>
      </c>
    </row>
    <row r="379" spans="1:5">
      <c r="A379" t="s">
        <v>57</v>
      </c>
      <c r="B379">
        <v>2013</v>
      </c>
      <c r="C379" t="s">
        <v>1</v>
      </c>
      <c r="D379" t="s">
        <v>2</v>
      </c>
      <c r="E379" s="1">
        <v>395931</v>
      </c>
    </row>
    <row r="380" spans="1:5">
      <c r="A380" t="s">
        <v>370</v>
      </c>
      <c r="B380">
        <v>2011</v>
      </c>
      <c r="C380" t="s">
        <v>1</v>
      </c>
      <c r="D380" t="s">
        <v>2</v>
      </c>
      <c r="E380" s="1">
        <v>445040</v>
      </c>
    </row>
    <row r="381" spans="1:5">
      <c r="A381" t="s">
        <v>370</v>
      </c>
      <c r="B381">
        <v>2010</v>
      </c>
      <c r="C381" t="s">
        <v>1</v>
      </c>
      <c r="D381" t="s">
        <v>2</v>
      </c>
      <c r="E381" s="1">
        <v>500000</v>
      </c>
    </row>
    <row r="382" spans="1:5">
      <c r="A382" t="s">
        <v>761</v>
      </c>
      <c r="B382">
        <v>2009</v>
      </c>
      <c r="C382" t="s">
        <v>1</v>
      </c>
      <c r="D382" t="s">
        <v>2</v>
      </c>
      <c r="E382" s="1">
        <v>1616616</v>
      </c>
    </row>
    <row r="383" spans="1:5">
      <c r="A383" t="s">
        <v>202</v>
      </c>
      <c r="B383">
        <v>2013</v>
      </c>
      <c r="C383" t="s">
        <v>5</v>
      </c>
      <c r="D383" t="s">
        <v>2</v>
      </c>
      <c r="E383" s="1">
        <v>1700000</v>
      </c>
    </row>
    <row r="384" spans="1:5">
      <c r="A384" t="s">
        <v>402</v>
      </c>
      <c r="B384">
        <v>2010</v>
      </c>
      <c r="C384" t="s">
        <v>1</v>
      </c>
      <c r="D384" t="s">
        <v>2</v>
      </c>
      <c r="E384" s="1">
        <v>1508882</v>
      </c>
    </row>
    <row r="385" spans="1:5">
      <c r="A385" t="s">
        <v>661</v>
      </c>
      <c r="B385">
        <v>2009</v>
      </c>
      <c r="C385" t="s">
        <v>1</v>
      </c>
      <c r="D385" t="s">
        <v>2</v>
      </c>
      <c r="E385" s="1">
        <v>35000</v>
      </c>
    </row>
    <row r="386" spans="1:5">
      <c r="A386" t="s">
        <v>41</v>
      </c>
      <c r="B386">
        <v>2013</v>
      </c>
      <c r="C386" t="s">
        <v>1</v>
      </c>
      <c r="D386" t="s">
        <v>2</v>
      </c>
      <c r="E386" s="1">
        <v>80000</v>
      </c>
    </row>
    <row r="387" spans="1:5">
      <c r="A387" t="s">
        <v>63</v>
      </c>
      <c r="B387">
        <v>2013</v>
      </c>
      <c r="C387" t="s">
        <v>1</v>
      </c>
      <c r="D387" t="s">
        <v>2</v>
      </c>
      <c r="E387" s="1">
        <v>1958500</v>
      </c>
    </row>
    <row r="388" spans="1:5">
      <c r="A388" t="s">
        <v>63</v>
      </c>
      <c r="B388">
        <v>2013</v>
      </c>
      <c r="C388" t="s">
        <v>1</v>
      </c>
      <c r="D388" t="s">
        <v>2</v>
      </c>
      <c r="E388" s="1">
        <v>3197931</v>
      </c>
    </row>
    <row r="389" spans="1:5">
      <c r="A389" t="s">
        <v>63</v>
      </c>
      <c r="B389">
        <v>2013</v>
      </c>
      <c r="C389" t="s">
        <v>1</v>
      </c>
      <c r="D389" t="s">
        <v>2</v>
      </c>
      <c r="E389" s="1">
        <v>400000</v>
      </c>
    </row>
    <row r="390" spans="1:5">
      <c r="A390" t="s">
        <v>63</v>
      </c>
      <c r="B390">
        <v>2013</v>
      </c>
      <c r="C390" t="s">
        <v>1</v>
      </c>
      <c r="D390" t="s">
        <v>2</v>
      </c>
      <c r="E390" s="1">
        <v>4000000</v>
      </c>
    </row>
    <row r="391" spans="1:5">
      <c r="A391" t="s">
        <v>63</v>
      </c>
      <c r="B391">
        <v>2013</v>
      </c>
      <c r="C391" t="s">
        <v>1</v>
      </c>
      <c r="D391" t="s">
        <v>2</v>
      </c>
      <c r="E391" s="1">
        <v>799825</v>
      </c>
    </row>
    <row r="392" spans="1:5">
      <c r="A392" t="s">
        <v>63</v>
      </c>
      <c r="B392">
        <v>2013</v>
      </c>
      <c r="C392" t="s">
        <v>1</v>
      </c>
      <c r="D392" t="s">
        <v>2</v>
      </c>
      <c r="E392" s="1">
        <v>703737</v>
      </c>
    </row>
    <row r="393" spans="1:5">
      <c r="A393" t="s">
        <v>63</v>
      </c>
      <c r="B393">
        <v>2011</v>
      </c>
      <c r="C393" t="s">
        <v>1</v>
      </c>
      <c r="D393" t="s">
        <v>2</v>
      </c>
      <c r="E393" s="1">
        <v>400381</v>
      </c>
    </row>
    <row r="394" spans="1:5">
      <c r="A394" t="s">
        <v>63</v>
      </c>
      <c r="B394">
        <v>2011</v>
      </c>
      <c r="C394" t="s">
        <v>1</v>
      </c>
      <c r="D394" t="s">
        <v>2</v>
      </c>
      <c r="E394" s="1">
        <v>9388911</v>
      </c>
    </row>
    <row r="395" spans="1:5">
      <c r="A395" t="s">
        <v>63</v>
      </c>
      <c r="B395">
        <v>2011</v>
      </c>
      <c r="C395" t="s">
        <v>1</v>
      </c>
      <c r="D395" t="s">
        <v>2</v>
      </c>
      <c r="E395" s="1">
        <v>743331</v>
      </c>
    </row>
    <row r="396" spans="1:5">
      <c r="A396" t="s">
        <v>63</v>
      </c>
      <c r="B396">
        <v>2011</v>
      </c>
      <c r="C396" t="s">
        <v>1</v>
      </c>
      <c r="D396" t="s">
        <v>2</v>
      </c>
      <c r="E396" s="1">
        <v>289899</v>
      </c>
    </row>
    <row r="397" spans="1:5">
      <c r="A397" t="s">
        <v>63</v>
      </c>
      <c r="B397">
        <v>2009</v>
      </c>
      <c r="C397" t="s">
        <v>1</v>
      </c>
      <c r="D397" t="s">
        <v>2</v>
      </c>
      <c r="E397" s="1">
        <v>9961842</v>
      </c>
    </row>
    <row r="398" spans="1:5">
      <c r="A398" t="s">
        <v>63</v>
      </c>
      <c r="B398">
        <v>2009</v>
      </c>
      <c r="C398" t="s">
        <v>1</v>
      </c>
      <c r="D398" t="s">
        <v>2</v>
      </c>
      <c r="E398" s="1">
        <v>25000000</v>
      </c>
    </row>
    <row r="399" spans="1:5">
      <c r="A399" t="s">
        <v>63</v>
      </c>
      <c r="B399">
        <v>2012</v>
      </c>
      <c r="C399" t="s">
        <v>1</v>
      </c>
      <c r="D399" t="s">
        <v>2</v>
      </c>
      <c r="E399" s="1">
        <v>1277648</v>
      </c>
    </row>
    <row r="400" spans="1:5">
      <c r="A400" t="s">
        <v>63</v>
      </c>
      <c r="B400">
        <v>2012</v>
      </c>
      <c r="C400" t="s">
        <v>1</v>
      </c>
      <c r="D400" t="s">
        <v>2</v>
      </c>
      <c r="E400" s="1">
        <v>1100000</v>
      </c>
    </row>
    <row r="401" spans="1:5">
      <c r="A401" t="s">
        <v>326</v>
      </c>
      <c r="B401">
        <v>2011</v>
      </c>
      <c r="C401" t="s">
        <v>1</v>
      </c>
      <c r="D401" t="s">
        <v>2</v>
      </c>
      <c r="E401" s="1">
        <v>369623</v>
      </c>
    </row>
    <row r="402" spans="1:5">
      <c r="A402" t="s">
        <v>326</v>
      </c>
      <c r="B402">
        <v>2010</v>
      </c>
      <c r="C402" t="s">
        <v>1</v>
      </c>
      <c r="D402" t="s">
        <v>2</v>
      </c>
      <c r="E402" s="1">
        <v>399953</v>
      </c>
    </row>
    <row r="403" spans="1:5">
      <c r="A403" t="s">
        <v>54</v>
      </c>
      <c r="B403">
        <v>2013</v>
      </c>
      <c r="C403" t="s">
        <v>1</v>
      </c>
      <c r="D403" t="s">
        <v>2</v>
      </c>
      <c r="E403" s="1">
        <v>2000000</v>
      </c>
    </row>
    <row r="404" spans="1:5">
      <c r="A404" t="s">
        <v>54</v>
      </c>
      <c r="B404">
        <v>2013</v>
      </c>
      <c r="C404" t="s">
        <v>1</v>
      </c>
      <c r="D404" t="s">
        <v>2</v>
      </c>
      <c r="E404" s="1">
        <v>614954</v>
      </c>
    </row>
    <row r="405" spans="1:5">
      <c r="A405" t="s">
        <v>54</v>
      </c>
      <c r="B405">
        <v>2011</v>
      </c>
      <c r="C405" t="s">
        <v>1</v>
      </c>
      <c r="D405" t="s">
        <v>2</v>
      </c>
      <c r="E405" s="1">
        <v>5511184</v>
      </c>
    </row>
    <row r="406" spans="1:5">
      <c r="A406" t="s">
        <v>54</v>
      </c>
      <c r="B406">
        <v>2010</v>
      </c>
      <c r="C406" t="s">
        <v>1</v>
      </c>
      <c r="D406" t="s">
        <v>2</v>
      </c>
      <c r="E406" s="1">
        <v>100000</v>
      </c>
    </row>
    <row r="407" spans="1:5">
      <c r="A407" t="s">
        <v>708</v>
      </c>
      <c r="B407">
        <v>2009</v>
      </c>
      <c r="C407" t="s">
        <v>1</v>
      </c>
      <c r="D407" t="s">
        <v>2</v>
      </c>
      <c r="E407" s="1">
        <v>263400</v>
      </c>
    </row>
    <row r="408" spans="1:5">
      <c r="A408" t="s">
        <v>185</v>
      </c>
      <c r="B408">
        <v>2013</v>
      </c>
      <c r="C408" t="s">
        <v>1</v>
      </c>
      <c r="D408" t="s">
        <v>2</v>
      </c>
      <c r="E408" s="1">
        <v>500000</v>
      </c>
    </row>
    <row r="409" spans="1:5">
      <c r="A409" t="s">
        <v>185</v>
      </c>
      <c r="B409">
        <v>2011</v>
      </c>
      <c r="C409" t="s">
        <v>1</v>
      </c>
      <c r="D409" t="s">
        <v>2</v>
      </c>
      <c r="E409" s="1">
        <v>1099687</v>
      </c>
    </row>
    <row r="410" spans="1:5">
      <c r="A410" t="s">
        <v>271</v>
      </c>
      <c r="B410">
        <v>2011</v>
      </c>
      <c r="C410" t="s">
        <v>1</v>
      </c>
      <c r="D410" t="s">
        <v>2</v>
      </c>
      <c r="E410" s="1">
        <v>397590</v>
      </c>
    </row>
    <row r="411" spans="1:5">
      <c r="A411" t="s">
        <v>271</v>
      </c>
      <c r="B411">
        <v>2010</v>
      </c>
      <c r="C411" t="s">
        <v>1</v>
      </c>
      <c r="D411" t="s">
        <v>2</v>
      </c>
      <c r="E411" s="1">
        <v>556006</v>
      </c>
    </row>
    <row r="412" spans="1:5">
      <c r="A412" t="s">
        <v>271</v>
      </c>
      <c r="B412">
        <v>2010</v>
      </c>
      <c r="C412" t="s">
        <v>1</v>
      </c>
      <c r="D412" t="s">
        <v>2</v>
      </c>
      <c r="E412" s="1">
        <v>139438</v>
      </c>
    </row>
    <row r="413" spans="1:5">
      <c r="A413" t="s">
        <v>271</v>
      </c>
      <c r="B413">
        <v>2009</v>
      </c>
      <c r="C413" t="s">
        <v>1</v>
      </c>
      <c r="D413" t="s">
        <v>2</v>
      </c>
      <c r="E413" s="1">
        <v>149733</v>
      </c>
    </row>
    <row r="414" spans="1:5">
      <c r="A414" t="s">
        <v>271</v>
      </c>
      <c r="B414">
        <v>2009</v>
      </c>
      <c r="C414" t="s">
        <v>1</v>
      </c>
      <c r="D414" t="s">
        <v>2</v>
      </c>
      <c r="E414" s="1">
        <v>6000067</v>
      </c>
    </row>
    <row r="415" spans="1:5">
      <c r="A415" t="s">
        <v>271</v>
      </c>
      <c r="B415">
        <v>2009</v>
      </c>
      <c r="C415" t="s">
        <v>1</v>
      </c>
      <c r="D415" t="s">
        <v>2</v>
      </c>
      <c r="E415" s="1">
        <v>9900000</v>
      </c>
    </row>
    <row r="416" spans="1:5">
      <c r="A416" t="s">
        <v>802</v>
      </c>
      <c r="B416">
        <v>2009</v>
      </c>
      <c r="C416" t="s">
        <v>1</v>
      </c>
      <c r="D416" t="s">
        <v>2</v>
      </c>
      <c r="E416" s="1">
        <v>35000</v>
      </c>
    </row>
    <row r="417" spans="1:5">
      <c r="A417" t="s">
        <v>17</v>
      </c>
      <c r="B417">
        <v>2014</v>
      </c>
      <c r="C417" t="s">
        <v>1</v>
      </c>
      <c r="D417" t="s">
        <v>2</v>
      </c>
      <c r="E417" s="1">
        <v>791000</v>
      </c>
    </row>
    <row r="418" spans="1:5">
      <c r="A418" t="s">
        <v>17</v>
      </c>
      <c r="B418">
        <v>2013</v>
      </c>
      <c r="C418" t="s">
        <v>1</v>
      </c>
      <c r="D418" t="s">
        <v>2</v>
      </c>
      <c r="E418" s="1">
        <v>185840</v>
      </c>
    </row>
    <row r="419" spans="1:5">
      <c r="A419" t="s">
        <v>17</v>
      </c>
      <c r="B419">
        <v>2013</v>
      </c>
      <c r="C419" t="s">
        <v>1</v>
      </c>
      <c r="D419" t="s">
        <v>2</v>
      </c>
      <c r="E419" s="1">
        <v>100000</v>
      </c>
    </row>
    <row r="420" spans="1:5">
      <c r="A420" t="s">
        <v>17</v>
      </c>
      <c r="B420">
        <v>2011</v>
      </c>
      <c r="C420" t="s">
        <v>1</v>
      </c>
      <c r="D420" t="s">
        <v>2</v>
      </c>
      <c r="E420" s="1">
        <v>346644</v>
      </c>
    </row>
    <row r="421" spans="1:5">
      <c r="A421" t="s">
        <v>17</v>
      </c>
      <c r="B421">
        <v>2010</v>
      </c>
      <c r="C421" t="s">
        <v>1</v>
      </c>
      <c r="D421" t="s">
        <v>2</v>
      </c>
      <c r="E421" s="1">
        <v>951293</v>
      </c>
    </row>
    <row r="422" spans="1:5">
      <c r="A422" t="s">
        <v>17</v>
      </c>
      <c r="B422">
        <v>2008</v>
      </c>
      <c r="C422" t="s">
        <v>1</v>
      </c>
      <c r="D422" t="s">
        <v>2</v>
      </c>
      <c r="E422" s="1">
        <v>3774912</v>
      </c>
    </row>
    <row r="423" spans="1:5">
      <c r="A423" t="s">
        <v>234</v>
      </c>
      <c r="B423">
        <v>2013</v>
      </c>
      <c r="C423" t="s">
        <v>1</v>
      </c>
      <c r="D423" t="s">
        <v>2</v>
      </c>
      <c r="E423" s="1">
        <v>5000000</v>
      </c>
    </row>
    <row r="424" spans="1:5">
      <c r="A424" t="s">
        <v>234</v>
      </c>
      <c r="B424">
        <v>2009</v>
      </c>
      <c r="C424" t="s">
        <v>1</v>
      </c>
      <c r="D424" t="s">
        <v>2</v>
      </c>
      <c r="E424" s="1">
        <v>260760</v>
      </c>
    </row>
    <row r="425" spans="1:5">
      <c r="A425" t="s">
        <v>234</v>
      </c>
      <c r="B425">
        <v>2012</v>
      </c>
      <c r="C425" t="s">
        <v>1</v>
      </c>
      <c r="D425" t="s">
        <v>2</v>
      </c>
      <c r="E425" s="1">
        <v>1250000</v>
      </c>
    </row>
    <row r="426" spans="1:5">
      <c r="A426" t="s">
        <v>234</v>
      </c>
      <c r="B426">
        <v>2012</v>
      </c>
      <c r="C426" t="s">
        <v>1</v>
      </c>
      <c r="D426" t="s">
        <v>2</v>
      </c>
      <c r="E426" s="1">
        <v>20000</v>
      </c>
    </row>
    <row r="427" spans="1:5">
      <c r="A427" t="s">
        <v>348</v>
      </c>
      <c r="B427">
        <v>2011</v>
      </c>
      <c r="C427" t="s">
        <v>1</v>
      </c>
      <c r="D427" t="s">
        <v>2</v>
      </c>
      <c r="E427" s="1">
        <v>300000</v>
      </c>
    </row>
    <row r="428" spans="1:5">
      <c r="A428" t="s">
        <v>348</v>
      </c>
      <c r="B428">
        <v>2011</v>
      </c>
      <c r="C428" t="s">
        <v>1</v>
      </c>
      <c r="D428" t="s">
        <v>2</v>
      </c>
      <c r="E428" s="1">
        <v>300000</v>
      </c>
    </row>
    <row r="429" spans="1:5">
      <c r="A429" t="s">
        <v>697</v>
      </c>
      <c r="B429">
        <v>2009</v>
      </c>
      <c r="C429" t="s">
        <v>1</v>
      </c>
      <c r="D429" t="s">
        <v>2</v>
      </c>
      <c r="E429" s="1">
        <v>149950</v>
      </c>
    </row>
    <row r="430" spans="1:5">
      <c r="A430" t="s">
        <v>312</v>
      </c>
      <c r="B430">
        <v>2011</v>
      </c>
      <c r="C430" t="s">
        <v>1</v>
      </c>
      <c r="D430" t="s">
        <v>2</v>
      </c>
      <c r="E430" s="1">
        <v>4353830</v>
      </c>
    </row>
    <row r="431" spans="1:5">
      <c r="A431" t="s">
        <v>312</v>
      </c>
      <c r="B431">
        <v>2011</v>
      </c>
      <c r="C431" t="s">
        <v>1</v>
      </c>
      <c r="D431" t="s">
        <v>2</v>
      </c>
      <c r="E431" s="1">
        <v>2241989</v>
      </c>
    </row>
    <row r="432" spans="1:5">
      <c r="A432" t="s">
        <v>312</v>
      </c>
      <c r="B432">
        <v>2011</v>
      </c>
      <c r="C432" t="s">
        <v>1</v>
      </c>
      <c r="D432" t="s">
        <v>2</v>
      </c>
      <c r="E432" s="1">
        <v>100000</v>
      </c>
    </row>
    <row r="433" spans="1:5">
      <c r="A433" t="s">
        <v>312</v>
      </c>
      <c r="B433">
        <v>2009</v>
      </c>
      <c r="C433" t="s">
        <v>1</v>
      </c>
      <c r="D433" t="s">
        <v>2</v>
      </c>
      <c r="E433" s="1">
        <v>2184938</v>
      </c>
    </row>
    <row r="434" spans="1:5">
      <c r="A434" t="s">
        <v>312</v>
      </c>
      <c r="B434">
        <v>2009</v>
      </c>
      <c r="C434" t="s">
        <v>1</v>
      </c>
      <c r="D434" t="s">
        <v>2</v>
      </c>
      <c r="E434" s="1">
        <v>299985</v>
      </c>
    </row>
    <row r="435" spans="1:5">
      <c r="A435" t="s">
        <v>312</v>
      </c>
      <c r="B435">
        <v>2009</v>
      </c>
      <c r="C435" t="s">
        <v>1</v>
      </c>
      <c r="D435" t="s">
        <v>2</v>
      </c>
      <c r="E435" s="1">
        <v>4873500</v>
      </c>
    </row>
    <row r="436" spans="1:5">
      <c r="A436" t="s">
        <v>506</v>
      </c>
      <c r="B436">
        <v>2009</v>
      </c>
      <c r="C436" t="s">
        <v>1</v>
      </c>
      <c r="D436" t="s">
        <v>2</v>
      </c>
      <c r="E436" s="1">
        <v>200000</v>
      </c>
    </row>
    <row r="437" spans="1:5">
      <c r="A437" t="s">
        <v>255</v>
      </c>
      <c r="B437">
        <v>2013</v>
      </c>
      <c r="C437" t="s">
        <v>1</v>
      </c>
      <c r="D437" t="s">
        <v>2</v>
      </c>
      <c r="E437" s="1">
        <v>400000</v>
      </c>
    </row>
    <row r="438" spans="1:5">
      <c r="A438" t="s">
        <v>255</v>
      </c>
      <c r="B438">
        <v>2009</v>
      </c>
      <c r="C438" t="s">
        <v>1</v>
      </c>
      <c r="D438" t="s">
        <v>2</v>
      </c>
      <c r="E438" s="1">
        <v>322500</v>
      </c>
    </row>
    <row r="439" spans="1:5">
      <c r="A439" t="s">
        <v>114</v>
      </c>
      <c r="B439">
        <v>2013</v>
      </c>
      <c r="C439" t="s">
        <v>1</v>
      </c>
      <c r="D439" t="s">
        <v>2</v>
      </c>
      <c r="E439" s="1">
        <v>1362</v>
      </c>
    </row>
    <row r="440" spans="1:5">
      <c r="A440" t="s">
        <v>114</v>
      </c>
      <c r="B440">
        <v>2013</v>
      </c>
      <c r="C440" t="s">
        <v>1</v>
      </c>
      <c r="D440" t="s">
        <v>2</v>
      </c>
      <c r="E440" s="1">
        <v>100000</v>
      </c>
    </row>
    <row r="441" spans="1:5">
      <c r="A441" t="s">
        <v>114</v>
      </c>
      <c r="B441">
        <v>2013</v>
      </c>
      <c r="C441" t="s">
        <v>1</v>
      </c>
      <c r="D441" t="s">
        <v>2</v>
      </c>
      <c r="E441" s="1">
        <v>10000000</v>
      </c>
    </row>
    <row r="442" spans="1:5">
      <c r="A442" t="s">
        <v>114</v>
      </c>
      <c r="B442">
        <v>2011</v>
      </c>
      <c r="C442" t="s">
        <v>1</v>
      </c>
      <c r="D442" t="s">
        <v>2</v>
      </c>
      <c r="E442" s="1">
        <v>330008</v>
      </c>
    </row>
    <row r="443" spans="1:5">
      <c r="A443" t="s">
        <v>114</v>
      </c>
      <c r="B443">
        <v>2011</v>
      </c>
      <c r="C443" t="s">
        <v>1</v>
      </c>
      <c r="D443" t="s">
        <v>2</v>
      </c>
      <c r="E443" s="1">
        <v>1100000</v>
      </c>
    </row>
    <row r="444" spans="1:5">
      <c r="A444" t="s">
        <v>114</v>
      </c>
      <c r="B444">
        <v>2010</v>
      </c>
      <c r="C444" t="s">
        <v>1</v>
      </c>
      <c r="D444" t="s">
        <v>2</v>
      </c>
      <c r="E444" s="1">
        <v>10000000</v>
      </c>
    </row>
    <row r="445" spans="1:5">
      <c r="A445" t="s">
        <v>114</v>
      </c>
      <c r="B445">
        <v>2009</v>
      </c>
      <c r="C445" t="s">
        <v>1</v>
      </c>
      <c r="D445" t="s">
        <v>2</v>
      </c>
      <c r="E445" s="1">
        <v>871202</v>
      </c>
    </row>
    <row r="446" spans="1:5">
      <c r="A446" t="s">
        <v>114</v>
      </c>
      <c r="B446">
        <v>2009</v>
      </c>
      <c r="C446" t="s">
        <v>1</v>
      </c>
      <c r="D446" t="s">
        <v>2</v>
      </c>
      <c r="E446" s="1">
        <v>300000</v>
      </c>
    </row>
    <row r="447" spans="1:5">
      <c r="A447" t="s">
        <v>114</v>
      </c>
      <c r="B447">
        <v>2012</v>
      </c>
      <c r="C447" t="s">
        <v>1</v>
      </c>
      <c r="D447" t="s">
        <v>2</v>
      </c>
      <c r="E447" s="1">
        <v>4001999</v>
      </c>
    </row>
    <row r="448" spans="1:5">
      <c r="A448" t="s">
        <v>114</v>
      </c>
      <c r="B448">
        <v>2012</v>
      </c>
      <c r="C448" t="s">
        <v>1</v>
      </c>
      <c r="D448" t="s">
        <v>2</v>
      </c>
      <c r="E448" s="1">
        <v>1725</v>
      </c>
    </row>
    <row r="449" spans="1:5">
      <c r="A449" t="s">
        <v>8</v>
      </c>
      <c r="B449">
        <v>2014</v>
      </c>
      <c r="C449" t="s">
        <v>1</v>
      </c>
      <c r="D449" t="s">
        <v>2</v>
      </c>
      <c r="E449" s="1">
        <v>306485</v>
      </c>
    </row>
    <row r="450" spans="1:5">
      <c r="A450" t="s">
        <v>279</v>
      </c>
      <c r="B450">
        <v>2011</v>
      </c>
      <c r="C450" t="s">
        <v>1</v>
      </c>
      <c r="D450" t="s">
        <v>2</v>
      </c>
      <c r="E450" s="1">
        <v>50000</v>
      </c>
    </row>
    <row r="451" spans="1:5">
      <c r="A451" t="s">
        <v>279</v>
      </c>
      <c r="B451">
        <v>2010</v>
      </c>
      <c r="C451" t="s">
        <v>1</v>
      </c>
      <c r="D451" t="s">
        <v>2</v>
      </c>
      <c r="E451" s="1">
        <v>42186</v>
      </c>
    </row>
    <row r="452" spans="1:5">
      <c r="A452" t="s">
        <v>279</v>
      </c>
      <c r="B452">
        <v>2009</v>
      </c>
      <c r="C452" t="s">
        <v>1</v>
      </c>
      <c r="D452" t="s">
        <v>2</v>
      </c>
      <c r="E452" s="1">
        <v>36018</v>
      </c>
    </row>
    <row r="453" spans="1:5">
      <c r="A453" t="s">
        <v>279</v>
      </c>
      <c r="B453">
        <v>2009</v>
      </c>
      <c r="C453" t="s">
        <v>1</v>
      </c>
      <c r="D453" t="s">
        <v>2</v>
      </c>
      <c r="E453" s="1">
        <v>500000</v>
      </c>
    </row>
    <row r="454" spans="1:5">
      <c r="A454" t="s">
        <v>181</v>
      </c>
      <c r="B454">
        <v>2013</v>
      </c>
      <c r="C454" t="s">
        <v>1</v>
      </c>
      <c r="D454" t="s">
        <v>2</v>
      </c>
      <c r="E454" s="1">
        <v>248343</v>
      </c>
    </row>
    <row r="455" spans="1:5">
      <c r="A455" t="s">
        <v>181</v>
      </c>
      <c r="B455">
        <v>2010</v>
      </c>
      <c r="C455" t="s">
        <v>1</v>
      </c>
      <c r="D455" t="s">
        <v>2</v>
      </c>
      <c r="E455" s="1">
        <v>2641217</v>
      </c>
    </row>
    <row r="456" spans="1:5">
      <c r="A456" t="s">
        <v>181</v>
      </c>
      <c r="B456">
        <v>2012</v>
      </c>
      <c r="C456" t="s">
        <v>1</v>
      </c>
      <c r="D456" t="s">
        <v>2</v>
      </c>
      <c r="E456" s="1">
        <v>61050</v>
      </c>
    </row>
    <row r="457" spans="1:5">
      <c r="A457" t="s">
        <v>223</v>
      </c>
      <c r="B457">
        <v>2013</v>
      </c>
      <c r="C457" t="s">
        <v>1</v>
      </c>
      <c r="D457" t="s">
        <v>2</v>
      </c>
      <c r="E457" s="1">
        <v>99998</v>
      </c>
    </row>
    <row r="458" spans="1:5">
      <c r="A458" t="s">
        <v>496</v>
      </c>
      <c r="B458">
        <v>2009</v>
      </c>
      <c r="C458" t="s">
        <v>1</v>
      </c>
      <c r="D458" t="s">
        <v>2</v>
      </c>
      <c r="E458" s="1">
        <v>2000000</v>
      </c>
    </row>
    <row r="459" spans="1:5">
      <c r="A459" t="s">
        <v>203</v>
      </c>
      <c r="B459">
        <v>2013</v>
      </c>
      <c r="C459" t="s">
        <v>1</v>
      </c>
      <c r="D459" t="s">
        <v>2</v>
      </c>
      <c r="E459" s="1">
        <v>250669</v>
      </c>
    </row>
    <row r="460" spans="1:5">
      <c r="A460" t="s">
        <v>629</v>
      </c>
      <c r="B460">
        <v>2009</v>
      </c>
      <c r="C460" t="s">
        <v>1</v>
      </c>
      <c r="D460" t="s">
        <v>2</v>
      </c>
      <c r="E460" s="1">
        <v>300000</v>
      </c>
    </row>
    <row r="461" spans="1:5">
      <c r="A461" t="s">
        <v>629</v>
      </c>
      <c r="B461">
        <v>2009</v>
      </c>
      <c r="C461" t="s">
        <v>1</v>
      </c>
      <c r="D461" t="s">
        <v>2</v>
      </c>
      <c r="E461" s="1">
        <v>300000</v>
      </c>
    </row>
    <row r="462" spans="1:5">
      <c r="A462" t="s">
        <v>629</v>
      </c>
      <c r="B462">
        <v>2009</v>
      </c>
      <c r="C462" t="s">
        <v>1</v>
      </c>
      <c r="D462" t="s">
        <v>2</v>
      </c>
      <c r="E462" s="1">
        <v>667235</v>
      </c>
    </row>
    <row r="463" spans="1:5">
      <c r="A463" t="s">
        <v>244</v>
      </c>
      <c r="B463">
        <v>2013</v>
      </c>
      <c r="C463" t="s">
        <v>1</v>
      </c>
      <c r="D463" t="s">
        <v>2</v>
      </c>
      <c r="E463" s="1">
        <v>2110342</v>
      </c>
    </row>
    <row r="464" spans="1:5">
      <c r="A464" t="s">
        <v>244</v>
      </c>
      <c r="B464">
        <v>2011</v>
      </c>
      <c r="C464" t="s">
        <v>1</v>
      </c>
      <c r="D464" t="s">
        <v>2</v>
      </c>
      <c r="E464" s="1">
        <v>100000</v>
      </c>
    </row>
    <row r="465" spans="1:5">
      <c r="A465" t="s">
        <v>244</v>
      </c>
      <c r="B465">
        <v>2011</v>
      </c>
      <c r="C465" t="s">
        <v>1</v>
      </c>
      <c r="D465" t="s">
        <v>2</v>
      </c>
      <c r="E465" s="1">
        <v>350000</v>
      </c>
    </row>
    <row r="466" spans="1:5">
      <c r="A466" t="s">
        <v>244</v>
      </c>
      <c r="B466">
        <v>2010</v>
      </c>
      <c r="C466" t="s">
        <v>1</v>
      </c>
      <c r="D466" t="s">
        <v>2</v>
      </c>
      <c r="E466" s="1">
        <v>988320</v>
      </c>
    </row>
    <row r="467" spans="1:5">
      <c r="A467" t="s">
        <v>244</v>
      </c>
      <c r="B467">
        <v>2009</v>
      </c>
      <c r="C467" t="s">
        <v>1</v>
      </c>
      <c r="D467" t="s">
        <v>2</v>
      </c>
      <c r="E467" s="1">
        <v>4114700</v>
      </c>
    </row>
    <row r="468" spans="1:5">
      <c r="A468" t="s">
        <v>386</v>
      </c>
      <c r="B468">
        <v>2010</v>
      </c>
      <c r="C468" t="s">
        <v>1</v>
      </c>
      <c r="D468" t="s">
        <v>2</v>
      </c>
      <c r="E468" s="1">
        <v>1544776</v>
      </c>
    </row>
    <row r="469" spans="1:5">
      <c r="A469" t="s">
        <v>153</v>
      </c>
      <c r="B469">
        <v>2013</v>
      </c>
      <c r="C469" t="s">
        <v>1</v>
      </c>
      <c r="D469" t="s">
        <v>2</v>
      </c>
      <c r="E469" s="1">
        <v>42000</v>
      </c>
    </row>
    <row r="470" spans="1:5">
      <c r="A470" t="s">
        <v>153</v>
      </c>
      <c r="B470">
        <v>2011</v>
      </c>
      <c r="C470" t="s">
        <v>1</v>
      </c>
      <c r="D470" t="s">
        <v>2</v>
      </c>
      <c r="E470" s="1">
        <v>50000</v>
      </c>
    </row>
    <row r="471" spans="1:5">
      <c r="A471" t="s">
        <v>456</v>
      </c>
      <c r="B471">
        <v>2009</v>
      </c>
      <c r="C471" t="s">
        <v>1</v>
      </c>
      <c r="D471" t="s">
        <v>2</v>
      </c>
      <c r="E471" s="1">
        <v>56245</v>
      </c>
    </row>
    <row r="472" spans="1:5">
      <c r="A472" t="s">
        <v>456</v>
      </c>
      <c r="B472">
        <v>2009</v>
      </c>
      <c r="C472" t="s">
        <v>1</v>
      </c>
      <c r="D472" t="s">
        <v>2</v>
      </c>
      <c r="E472" s="1">
        <v>144917</v>
      </c>
    </row>
    <row r="473" spans="1:5">
      <c r="A473" t="s">
        <v>638</v>
      </c>
      <c r="B473">
        <v>2009</v>
      </c>
      <c r="C473" t="s">
        <v>1</v>
      </c>
      <c r="D473" t="s">
        <v>2</v>
      </c>
      <c r="E473" s="1">
        <v>100239</v>
      </c>
    </row>
    <row r="474" spans="1:5">
      <c r="A474" t="s">
        <v>638</v>
      </c>
      <c r="B474">
        <v>2009</v>
      </c>
      <c r="C474" t="s">
        <v>1</v>
      </c>
      <c r="D474" t="s">
        <v>2</v>
      </c>
      <c r="E474" s="1">
        <v>15000000</v>
      </c>
    </row>
    <row r="475" spans="1:5">
      <c r="A475" t="s">
        <v>607</v>
      </c>
      <c r="B475">
        <v>2009</v>
      </c>
      <c r="C475" t="s">
        <v>1</v>
      </c>
      <c r="D475" t="s">
        <v>2</v>
      </c>
      <c r="E475" s="1">
        <v>650000</v>
      </c>
    </row>
    <row r="476" spans="1:5">
      <c r="A476" t="s">
        <v>728</v>
      </c>
      <c r="B476">
        <v>2009</v>
      </c>
      <c r="C476" t="s">
        <v>1</v>
      </c>
      <c r="D476" t="s">
        <v>2</v>
      </c>
      <c r="E476" s="1">
        <v>96000</v>
      </c>
    </row>
    <row r="477" spans="1:5">
      <c r="A477" t="s">
        <v>676</v>
      </c>
      <c r="B477">
        <v>2009</v>
      </c>
      <c r="C477" t="s">
        <v>1</v>
      </c>
      <c r="D477" t="s">
        <v>2</v>
      </c>
      <c r="E477" s="1">
        <v>228150</v>
      </c>
    </row>
    <row r="478" spans="1:5">
      <c r="A478" t="s">
        <v>676</v>
      </c>
      <c r="B478">
        <v>2009</v>
      </c>
      <c r="C478" t="s">
        <v>1</v>
      </c>
      <c r="D478" t="s">
        <v>2</v>
      </c>
      <c r="E478" s="1">
        <v>180000</v>
      </c>
    </row>
    <row r="479" spans="1:5">
      <c r="A479" t="s">
        <v>288</v>
      </c>
      <c r="B479">
        <v>2011</v>
      </c>
      <c r="C479" t="s">
        <v>1</v>
      </c>
      <c r="D479" t="s">
        <v>2</v>
      </c>
      <c r="E479" s="1">
        <v>2000000</v>
      </c>
    </row>
    <row r="480" spans="1:5">
      <c r="A480" t="s">
        <v>288</v>
      </c>
      <c r="B480">
        <v>2009</v>
      </c>
      <c r="C480" t="s">
        <v>1</v>
      </c>
      <c r="D480" t="s">
        <v>427</v>
      </c>
      <c r="E480" s="1">
        <v>2597280</v>
      </c>
    </row>
    <row r="481" spans="1:5">
      <c r="A481" t="s">
        <v>757</v>
      </c>
      <c r="B481">
        <v>2009</v>
      </c>
      <c r="C481" t="s">
        <v>1</v>
      </c>
      <c r="D481" t="s">
        <v>2</v>
      </c>
      <c r="E481" s="1">
        <v>832969</v>
      </c>
    </row>
    <row r="482" spans="1:5">
      <c r="A482" t="s">
        <v>757</v>
      </c>
      <c r="B482">
        <v>2009</v>
      </c>
      <c r="C482" t="s">
        <v>1</v>
      </c>
      <c r="D482" t="s">
        <v>2</v>
      </c>
      <c r="E482" s="1">
        <v>100000</v>
      </c>
    </row>
    <row r="483" spans="1:5">
      <c r="A483" t="s">
        <v>757</v>
      </c>
      <c r="B483">
        <v>2009</v>
      </c>
      <c r="C483" t="s">
        <v>1</v>
      </c>
      <c r="D483" t="s">
        <v>2</v>
      </c>
      <c r="E483" s="1">
        <v>179600</v>
      </c>
    </row>
    <row r="484" spans="1:5">
      <c r="A484" t="s">
        <v>213</v>
      </c>
      <c r="B484">
        <v>2013</v>
      </c>
      <c r="C484" t="s">
        <v>1</v>
      </c>
      <c r="D484" t="s">
        <v>2</v>
      </c>
      <c r="E484" s="1">
        <v>99964</v>
      </c>
    </row>
    <row r="485" spans="1:5">
      <c r="A485" t="s">
        <v>213</v>
      </c>
      <c r="B485">
        <v>2013</v>
      </c>
      <c r="C485" t="s">
        <v>1</v>
      </c>
      <c r="D485" t="s">
        <v>2</v>
      </c>
      <c r="E485" s="1">
        <v>2989138</v>
      </c>
    </row>
    <row r="486" spans="1:5">
      <c r="A486" t="s">
        <v>612</v>
      </c>
      <c r="B486">
        <v>2009</v>
      </c>
      <c r="C486" t="s">
        <v>1</v>
      </c>
      <c r="D486" t="s">
        <v>2</v>
      </c>
      <c r="E486" s="1">
        <v>20000</v>
      </c>
    </row>
    <row r="487" spans="1:5">
      <c r="A487" t="s">
        <v>612</v>
      </c>
      <c r="B487">
        <v>2009</v>
      </c>
      <c r="C487" t="s">
        <v>1</v>
      </c>
      <c r="D487" t="s">
        <v>2</v>
      </c>
      <c r="E487" s="1">
        <v>25000</v>
      </c>
    </row>
    <row r="488" spans="1:5">
      <c r="A488" t="s">
        <v>612</v>
      </c>
      <c r="B488">
        <v>2009</v>
      </c>
      <c r="C488" t="s">
        <v>1</v>
      </c>
      <c r="D488" t="s">
        <v>2</v>
      </c>
      <c r="E488" s="1">
        <v>450000</v>
      </c>
    </row>
    <row r="489" spans="1:5">
      <c r="A489" t="s">
        <v>344</v>
      </c>
      <c r="B489">
        <v>2011</v>
      </c>
      <c r="C489" t="s">
        <v>1</v>
      </c>
      <c r="D489" t="s">
        <v>2</v>
      </c>
      <c r="E489" s="1">
        <v>100000</v>
      </c>
    </row>
    <row r="490" spans="1:5">
      <c r="A490" t="s">
        <v>344</v>
      </c>
      <c r="B490">
        <v>2012</v>
      </c>
      <c r="C490" t="s">
        <v>1</v>
      </c>
      <c r="D490" t="s">
        <v>2</v>
      </c>
      <c r="E490" s="1">
        <v>410929</v>
      </c>
    </row>
    <row r="491" spans="1:5">
      <c r="A491" t="s">
        <v>344</v>
      </c>
      <c r="B491">
        <v>2012</v>
      </c>
      <c r="C491" t="s">
        <v>1</v>
      </c>
      <c r="D491" t="s">
        <v>2</v>
      </c>
      <c r="E491" s="1">
        <v>250000</v>
      </c>
    </row>
    <row r="492" spans="1:5">
      <c r="A492" t="s">
        <v>344</v>
      </c>
      <c r="B492">
        <v>2012</v>
      </c>
      <c r="C492" t="s">
        <v>1</v>
      </c>
      <c r="D492" t="s">
        <v>2</v>
      </c>
      <c r="E492" s="1">
        <v>100025</v>
      </c>
    </row>
    <row r="493" spans="1:5">
      <c r="A493" t="s">
        <v>409</v>
      </c>
      <c r="B493">
        <v>2010</v>
      </c>
      <c r="C493" t="s">
        <v>1</v>
      </c>
      <c r="D493" t="s">
        <v>2</v>
      </c>
      <c r="E493" s="1">
        <v>799221</v>
      </c>
    </row>
    <row r="494" spans="1:5">
      <c r="A494" t="s">
        <v>167</v>
      </c>
      <c r="B494">
        <v>2013</v>
      </c>
      <c r="C494" t="s">
        <v>1</v>
      </c>
      <c r="D494" t="s">
        <v>2</v>
      </c>
      <c r="E494" s="1">
        <v>211795</v>
      </c>
    </row>
    <row r="495" spans="1:5">
      <c r="A495" t="s">
        <v>167</v>
      </c>
      <c r="B495">
        <v>2009</v>
      </c>
      <c r="C495" t="s">
        <v>1</v>
      </c>
      <c r="D495" t="s">
        <v>2</v>
      </c>
      <c r="E495" s="1">
        <v>1224953</v>
      </c>
    </row>
    <row r="496" spans="1:5">
      <c r="A496" t="s">
        <v>167</v>
      </c>
      <c r="B496">
        <v>2012</v>
      </c>
      <c r="C496" t="s">
        <v>1</v>
      </c>
      <c r="D496" t="s">
        <v>2</v>
      </c>
      <c r="E496" s="1">
        <v>2947181</v>
      </c>
    </row>
    <row r="497" spans="1:5">
      <c r="A497" t="s">
        <v>398</v>
      </c>
      <c r="B497">
        <v>2010</v>
      </c>
      <c r="C497" t="s">
        <v>1</v>
      </c>
      <c r="D497" t="s">
        <v>2</v>
      </c>
      <c r="E497" s="1">
        <v>160950</v>
      </c>
    </row>
    <row r="498" spans="1:5">
      <c r="A498" t="s">
        <v>398</v>
      </c>
      <c r="B498">
        <v>2009</v>
      </c>
      <c r="C498" t="s">
        <v>1</v>
      </c>
      <c r="D498" t="s">
        <v>2</v>
      </c>
      <c r="E498" s="1">
        <v>100000</v>
      </c>
    </row>
    <row r="499" spans="1:5">
      <c r="A499" t="s">
        <v>365</v>
      </c>
      <c r="B499">
        <v>2011</v>
      </c>
      <c r="C499" t="s">
        <v>1</v>
      </c>
      <c r="D499" t="s">
        <v>2</v>
      </c>
      <c r="E499" s="1">
        <v>7611775</v>
      </c>
    </row>
    <row r="500" spans="1:5">
      <c r="A500" t="s">
        <v>305</v>
      </c>
      <c r="B500">
        <v>2011</v>
      </c>
      <c r="C500" t="s">
        <v>1</v>
      </c>
      <c r="D500" t="s">
        <v>2</v>
      </c>
      <c r="E500" s="1">
        <v>250000</v>
      </c>
    </row>
    <row r="501" spans="1:5">
      <c r="A501" t="s">
        <v>305</v>
      </c>
      <c r="B501">
        <v>2010</v>
      </c>
      <c r="C501" t="s">
        <v>1</v>
      </c>
      <c r="D501" t="s">
        <v>2</v>
      </c>
      <c r="E501" s="1">
        <v>1159989</v>
      </c>
    </row>
    <row r="502" spans="1:5">
      <c r="A502" t="s">
        <v>305</v>
      </c>
      <c r="B502">
        <v>2009</v>
      </c>
      <c r="C502" t="s">
        <v>1</v>
      </c>
      <c r="D502" t="s">
        <v>2</v>
      </c>
      <c r="E502" s="1">
        <v>2540301</v>
      </c>
    </row>
    <row r="503" spans="1:5">
      <c r="A503" t="s">
        <v>367</v>
      </c>
      <c r="B503">
        <v>2011</v>
      </c>
      <c r="C503" t="s">
        <v>1</v>
      </c>
      <c r="D503" t="s">
        <v>2</v>
      </c>
      <c r="E503" s="1">
        <v>175000</v>
      </c>
    </row>
    <row r="504" spans="1:5">
      <c r="A504" t="s">
        <v>584</v>
      </c>
      <c r="B504">
        <v>2009</v>
      </c>
      <c r="C504" t="s">
        <v>1</v>
      </c>
      <c r="D504" t="s">
        <v>2</v>
      </c>
      <c r="E504" s="1">
        <v>7945004</v>
      </c>
    </row>
    <row r="505" spans="1:5">
      <c r="A505" t="s">
        <v>584</v>
      </c>
      <c r="B505">
        <v>2009</v>
      </c>
      <c r="C505" t="s">
        <v>1</v>
      </c>
      <c r="D505" t="s">
        <v>2</v>
      </c>
      <c r="E505" s="1">
        <v>671361</v>
      </c>
    </row>
    <row r="506" spans="1:5">
      <c r="A506" t="s">
        <v>575</v>
      </c>
      <c r="B506">
        <v>2009</v>
      </c>
      <c r="C506" t="s">
        <v>1</v>
      </c>
      <c r="D506" t="s">
        <v>2</v>
      </c>
      <c r="E506" s="1">
        <v>758910</v>
      </c>
    </row>
    <row r="507" spans="1:5">
      <c r="A507" t="s">
        <v>476</v>
      </c>
      <c r="B507">
        <v>2009</v>
      </c>
      <c r="C507" t="s">
        <v>1</v>
      </c>
      <c r="D507" t="s">
        <v>427</v>
      </c>
      <c r="E507" s="1">
        <v>110000</v>
      </c>
    </row>
    <row r="508" spans="1:5">
      <c r="A508" t="s">
        <v>517</v>
      </c>
      <c r="B508">
        <v>2009</v>
      </c>
      <c r="C508" t="s">
        <v>1</v>
      </c>
      <c r="D508" t="s">
        <v>2</v>
      </c>
      <c r="E508" s="1">
        <v>506504</v>
      </c>
    </row>
    <row r="509" spans="1:5">
      <c r="A509" t="s">
        <v>481</v>
      </c>
      <c r="B509">
        <v>2009</v>
      </c>
      <c r="C509" t="s">
        <v>1</v>
      </c>
      <c r="D509" t="s">
        <v>2</v>
      </c>
      <c r="E509" s="1">
        <v>978105</v>
      </c>
    </row>
    <row r="510" spans="1:5">
      <c r="A510" t="s">
        <v>481</v>
      </c>
      <c r="B510">
        <v>2009</v>
      </c>
      <c r="C510" t="s">
        <v>1</v>
      </c>
      <c r="D510" t="s">
        <v>2</v>
      </c>
      <c r="E510" s="1">
        <v>350000</v>
      </c>
    </row>
    <row r="511" spans="1:5">
      <c r="A511" t="s">
        <v>481</v>
      </c>
      <c r="B511">
        <v>2012</v>
      </c>
      <c r="C511" t="s">
        <v>1</v>
      </c>
      <c r="D511" t="s">
        <v>2</v>
      </c>
      <c r="E511" s="1">
        <v>752332</v>
      </c>
    </row>
    <row r="512" spans="1:5">
      <c r="A512" t="s">
        <v>445</v>
      </c>
      <c r="B512">
        <v>2009</v>
      </c>
      <c r="C512" t="s">
        <v>1</v>
      </c>
      <c r="D512" t="s">
        <v>2</v>
      </c>
      <c r="E512" s="1">
        <v>1521971</v>
      </c>
    </row>
    <row r="513" spans="1:5">
      <c r="A513" t="s">
        <v>445</v>
      </c>
      <c r="B513">
        <v>2009</v>
      </c>
      <c r="C513" t="s">
        <v>1</v>
      </c>
      <c r="D513" t="s">
        <v>2</v>
      </c>
      <c r="E513" s="1">
        <v>7697323</v>
      </c>
    </row>
    <row r="514" spans="1:5">
      <c r="A514" t="s">
        <v>445</v>
      </c>
      <c r="B514">
        <v>2009</v>
      </c>
      <c r="C514" t="s">
        <v>1</v>
      </c>
      <c r="D514" t="s">
        <v>2</v>
      </c>
      <c r="E514" s="1">
        <v>801808</v>
      </c>
    </row>
    <row r="515" spans="1:5">
      <c r="A515" t="s">
        <v>445</v>
      </c>
      <c r="B515">
        <v>2009</v>
      </c>
      <c r="C515" t="s">
        <v>1</v>
      </c>
      <c r="D515" t="s">
        <v>2</v>
      </c>
      <c r="E515" s="1">
        <v>997614</v>
      </c>
    </row>
    <row r="516" spans="1:5">
      <c r="A516" t="s">
        <v>445</v>
      </c>
      <c r="B516">
        <v>2009</v>
      </c>
      <c r="C516" t="s">
        <v>1</v>
      </c>
      <c r="D516" t="s">
        <v>2</v>
      </c>
      <c r="E516" s="1">
        <v>4665344</v>
      </c>
    </row>
    <row r="517" spans="1:5">
      <c r="A517" t="s">
        <v>445</v>
      </c>
      <c r="B517">
        <v>2012</v>
      </c>
      <c r="C517" t="s">
        <v>1</v>
      </c>
      <c r="D517" t="s">
        <v>2</v>
      </c>
      <c r="E517" s="1">
        <v>45000</v>
      </c>
    </row>
    <row r="518" spans="1:5">
      <c r="A518" t="s">
        <v>445</v>
      </c>
      <c r="B518">
        <v>2012</v>
      </c>
      <c r="C518" t="s">
        <v>1</v>
      </c>
      <c r="D518" t="s">
        <v>2</v>
      </c>
      <c r="E518" s="1">
        <v>50000</v>
      </c>
    </row>
    <row r="519" spans="1:5">
      <c r="A519" t="s">
        <v>445</v>
      </c>
      <c r="B519">
        <v>2012</v>
      </c>
      <c r="C519" t="s">
        <v>1</v>
      </c>
      <c r="D519" t="s">
        <v>2</v>
      </c>
      <c r="E519" s="1">
        <v>24500</v>
      </c>
    </row>
    <row r="520" spans="1:5">
      <c r="A520" t="s">
        <v>146</v>
      </c>
      <c r="B520">
        <v>2013</v>
      </c>
      <c r="C520" t="s">
        <v>1</v>
      </c>
      <c r="D520" t="s">
        <v>2</v>
      </c>
      <c r="E520" s="1">
        <v>2000000</v>
      </c>
    </row>
    <row r="521" spans="1:5">
      <c r="A521" t="s">
        <v>197</v>
      </c>
      <c r="B521">
        <v>2013</v>
      </c>
      <c r="C521" t="s">
        <v>1</v>
      </c>
      <c r="D521" t="s">
        <v>2</v>
      </c>
      <c r="E521" s="1">
        <v>3000695</v>
      </c>
    </row>
    <row r="522" spans="1:5">
      <c r="A522" t="s">
        <v>197</v>
      </c>
      <c r="B522">
        <v>2011</v>
      </c>
      <c r="C522" t="s">
        <v>1</v>
      </c>
      <c r="D522" t="s">
        <v>2</v>
      </c>
      <c r="E522" s="1">
        <v>974941</v>
      </c>
    </row>
    <row r="523" spans="1:5">
      <c r="A523" t="s">
        <v>0</v>
      </c>
      <c r="B523">
        <v>2014</v>
      </c>
      <c r="C523" t="s">
        <v>1</v>
      </c>
      <c r="D523" t="s">
        <v>2</v>
      </c>
      <c r="E523" s="1">
        <v>5100000</v>
      </c>
    </row>
    <row r="524" spans="1:5">
      <c r="A524" t="s">
        <v>0</v>
      </c>
      <c r="B524">
        <v>2013</v>
      </c>
      <c r="C524" t="s">
        <v>1</v>
      </c>
      <c r="D524" t="s">
        <v>2</v>
      </c>
      <c r="E524" s="1">
        <v>14130000</v>
      </c>
    </row>
    <row r="525" spans="1:5">
      <c r="A525" t="s">
        <v>0</v>
      </c>
      <c r="B525">
        <v>2011</v>
      </c>
      <c r="C525" t="s">
        <v>1</v>
      </c>
      <c r="D525" t="s">
        <v>2</v>
      </c>
      <c r="E525" s="1">
        <v>5727043</v>
      </c>
    </row>
    <row r="526" spans="1:5">
      <c r="A526" t="s">
        <v>0</v>
      </c>
      <c r="B526">
        <v>2011</v>
      </c>
      <c r="C526" t="s">
        <v>1</v>
      </c>
      <c r="D526" t="s">
        <v>2</v>
      </c>
      <c r="E526" s="1">
        <v>9000000</v>
      </c>
    </row>
    <row r="527" spans="1:5">
      <c r="A527" t="s">
        <v>0</v>
      </c>
      <c r="B527">
        <v>2011</v>
      </c>
      <c r="C527" t="s">
        <v>1</v>
      </c>
      <c r="D527" t="s">
        <v>2</v>
      </c>
      <c r="E527" s="1">
        <v>6861999</v>
      </c>
    </row>
    <row r="528" spans="1:5">
      <c r="A528" t="s">
        <v>341</v>
      </c>
      <c r="B528">
        <v>2011</v>
      </c>
      <c r="C528" t="s">
        <v>1</v>
      </c>
      <c r="D528" t="s">
        <v>2</v>
      </c>
      <c r="E528" s="1">
        <v>5482457</v>
      </c>
    </row>
    <row r="529" spans="1:5">
      <c r="A529" t="s">
        <v>341</v>
      </c>
      <c r="B529">
        <v>2010</v>
      </c>
      <c r="C529" t="s">
        <v>1</v>
      </c>
      <c r="D529" t="s">
        <v>2</v>
      </c>
      <c r="E529" s="1">
        <v>1989360</v>
      </c>
    </row>
    <row r="530" spans="1:5">
      <c r="A530" t="s">
        <v>849</v>
      </c>
      <c r="B530">
        <v>2012</v>
      </c>
      <c r="C530" t="s">
        <v>1</v>
      </c>
      <c r="D530" t="s">
        <v>2</v>
      </c>
      <c r="E530" s="1">
        <v>10000</v>
      </c>
    </row>
    <row r="531" spans="1:5">
      <c r="A531" t="s">
        <v>490</v>
      </c>
      <c r="B531">
        <v>2008</v>
      </c>
      <c r="C531" t="s">
        <v>1</v>
      </c>
      <c r="D531" t="s">
        <v>2</v>
      </c>
      <c r="E531" s="1">
        <v>1118424</v>
      </c>
    </row>
    <row r="532" spans="1:5">
      <c r="A532" t="s">
        <v>490</v>
      </c>
      <c r="B532">
        <v>2009</v>
      </c>
      <c r="C532" t="s">
        <v>1</v>
      </c>
      <c r="D532" t="s">
        <v>2</v>
      </c>
      <c r="E532" s="1">
        <v>152900</v>
      </c>
    </row>
    <row r="533" spans="1:5">
      <c r="A533" t="s">
        <v>490</v>
      </c>
      <c r="B533">
        <v>2009</v>
      </c>
      <c r="C533" t="s">
        <v>1</v>
      </c>
      <c r="D533" t="s">
        <v>2</v>
      </c>
      <c r="E533" s="1">
        <v>13512</v>
      </c>
    </row>
    <row r="534" spans="1:5">
      <c r="A534" t="s">
        <v>490</v>
      </c>
      <c r="B534">
        <v>2009</v>
      </c>
      <c r="C534" t="s">
        <v>1</v>
      </c>
      <c r="D534" t="s">
        <v>2</v>
      </c>
      <c r="E534" s="1">
        <v>4500000</v>
      </c>
    </row>
    <row r="535" spans="1:5">
      <c r="A535" t="s">
        <v>490</v>
      </c>
      <c r="B535">
        <v>2009</v>
      </c>
      <c r="C535" t="s">
        <v>1</v>
      </c>
      <c r="D535" t="s">
        <v>2</v>
      </c>
      <c r="E535" s="1">
        <v>4430000</v>
      </c>
    </row>
    <row r="536" spans="1:5">
      <c r="A536" t="s">
        <v>562</v>
      </c>
      <c r="B536">
        <v>2009</v>
      </c>
      <c r="C536" t="s">
        <v>1</v>
      </c>
      <c r="D536" t="s">
        <v>2</v>
      </c>
      <c r="E536" s="1">
        <v>122213</v>
      </c>
    </row>
    <row r="537" spans="1:5">
      <c r="A537" t="s">
        <v>18</v>
      </c>
      <c r="B537">
        <v>2014</v>
      </c>
      <c r="C537" t="s">
        <v>1</v>
      </c>
      <c r="D537" t="s">
        <v>2</v>
      </c>
      <c r="E537" s="1">
        <v>200000</v>
      </c>
    </row>
    <row r="538" spans="1:5">
      <c r="A538" t="s">
        <v>18</v>
      </c>
      <c r="B538">
        <v>2013</v>
      </c>
      <c r="C538" t="s">
        <v>1</v>
      </c>
      <c r="D538" t="s">
        <v>2</v>
      </c>
      <c r="E538" s="1">
        <v>25000</v>
      </c>
    </row>
    <row r="539" spans="1:5">
      <c r="A539" t="s">
        <v>205</v>
      </c>
      <c r="B539">
        <v>2013</v>
      </c>
      <c r="C539" t="s">
        <v>1</v>
      </c>
      <c r="D539" t="s">
        <v>2</v>
      </c>
      <c r="E539" s="1">
        <v>989929</v>
      </c>
    </row>
    <row r="540" spans="1:5">
      <c r="A540" t="s">
        <v>205</v>
      </c>
      <c r="B540">
        <v>2012</v>
      </c>
      <c r="C540" t="s">
        <v>1</v>
      </c>
      <c r="D540" t="s">
        <v>2</v>
      </c>
      <c r="E540" s="1">
        <v>1800925</v>
      </c>
    </row>
    <row r="541" spans="1:5">
      <c r="A541" t="s">
        <v>856</v>
      </c>
      <c r="B541">
        <v>2012</v>
      </c>
      <c r="C541" t="s">
        <v>1</v>
      </c>
      <c r="D541" t="s">
        <v>2</v>
      </c>
      <c r="E541" s="1">
        <v>101965</v>
      </c>
    </row>
    <row r="542" spans="1:5">
      <c r="A542" t="s">
        <v>768</v>
      </c>
      <c r="B542">
        <v>2009</v>
      </c>
      <c r="C542" t="s">
        <v>1</v>
      </c>
      <c r="D542" t="s">
        <v>2</v>
      </c>
      <c r="E542" s="1">
        <v>300000</v>
      </c>
    </row>
    <row r="543" spans="1:5">
      <c r="A543" t="s">
        <v>768</v>
      </c>
      <c r="B543">
        <v>2009</v>
      </c>
      <c r="C543" t="s">
        <v>1</v>
      </c>
      <c r="D543" t="s">
        <v>2</v>
      </c>
      <c r="E543" s="1">
        <v>2217000</v>
      </c>
    </row>
    <row r="544" spans="1:5">
      <c r="A544" t="s">
        <v>159</v>
      </c>
      <c r="B544">
        <v>2013</v>
      </c>
      <c r="C544" t="s">
        <v>1</v>
      </c>
      <c r="D544" t="s">
        <v>2</v>
      </c>
      <c r="E544" s="1">
        <v>75000</v>
      </c>
    </row>
    <row r="545" spans="1:5">
      <c r="A545" t="s">
        <v>159</v>
      </c>
      <c r="B545">
        <v>2011</v>
      </c>
      <c r="C545" t="s">
        <v>1</v>
      </c>
      <c r="D545" t="s">
        <v>2</v>
      </c>
      <c r="E545" s="1">
        <v>50000</v>
      </c>
    </row>
    <row r="546" spans="1:5">
      <c r="A546" t="s">
        <v>159</v>
      </c>
      <c r="B546">
        <v>2009</v>
      </c>
      <c r="C546" t="s">
        <v>1</v>
      </c>
      <c r="D546" t="s">
        <v>2</v>
      </c>
      <c r="E546" s="1">
        <v>300000</v>
      </c>
    </row>
    <row r="547" spans="1:5">
      <c r="A547" t="s">
        <v>159</v>
      </c>
      <c r="B547">
        <v>2009</v>
      </c>
      <c r="C547" t="s">
        <v>1</v>
      </c>
      <c r="D547" t="s">
        <v>2</v>
      </c>
      <c r="E547" s="1">
        <v>3950000</v>
      </c>
    </row>
    <row r="548" spans="1:5">
      <c r="A548" t="s">
        <v>159</v>
      </c>
      <c r="B548">
        <v>2009</v>
      </c>
      <c r="C548" t="s">
        <v>1</v>
      </c>
      <c r="D548" t="s">
        <v>2</v>
      </c>
      <c r="E548" s="1">
        <v>800000</v>
      </c>
    </row>
    <row r="549" spans="1:5">
      <c r="A549" t="s">
        <v>159</v>
      </c>
      <c r="B549">
        <v>2009</v>
      </c>
      <c r="C549" t="s">
        <v>1</v>
      </c>
      <c r="D549" t="s">
        <v>2</v>
      </c>
      <c r="E549" s="1">
        <v>3000000</v>
      </c>
    </row>
    <row r="550" spans="1:5">
      <c r="A550" t="s">
        <v>159</v>
      </c>
      <c r="B550">
        <v>2012</v>
      </c>
      <c r="C550" t="s">
        <v>1</v>
      </c>
      <c r="D550" t="s">
        <v>2</v>
      </c>
      <c r="E550" s="1">
        <v>100013</v>
      </c>
    </row>
    <row r="551" spans="1:5">
      <c r="A551" t="s">
        <v>72</v>
      </c>
      <c r="B551">
        <v>2013</v>
      </c>
      <c r="C551" t="s">
        <v>1</v>
      </c>
      <c r="D551" t="s">
        <v>2</v>
      </c>
      <c r="E551" s="1">
        <v>99400</v>
      </c>
    </row>
    <row r="552" spans="1:5">
      <c r="A552" t="s">
        <v>719</v>
      </c>
      <c r="B552">
        <v>2009</v>
      </c>
      <c r="C552" t="s">
        <v>1</v>
      </c>
      <c r="D552" t="s">
        <v>2</v>
      </c>
      <c r="E552" s="1">
        <v>3525000</v>
      </c>
    </row>
    <row r="553" spans="1:5">
      <c r="A553" t="s">
        <v>679</v>
      </c>
      <c r="B553">
        <v>2009</v>
      </c>
      <c r="C553" t="s">
        <v>1</v>
      </c>
      <c r="D553" t="s">
        <v>2</v>
      </c>
      <c r="E553" s="1">
        <v>210000</v>
      </c>
    </row>
    <row r="554" spans="1:5">
      <c r="A554" t="s">
        <v>767</v>
      </c>
      <c r="B554">
        <v>2009</v>
      </c>
      <c r="C554" t="s">
        <v>1</v>
      </c>
      <c r="D554" t="s">
        <v>2</v>
      </c>
      <c r="E554" s="1">
        <v>222000</v>
      </c>
    </row>
    <row r="555" spans="1:5">
      <c r="A555" t="s">
        <v>723</v>
      </c>
      <c r="B555">
        <v>2009</v>
      </c>
      <c r="C555" t="s">
        <v>1</v>
      </c>
      <c r="D555" t="s">
        <v>2</v>
      </c>
      <c r="E555" s="1">
        <v>300000</v>
      </c>
    </row>
    <row r="556" spans="1:5">
      <c r="A556" t="s">
        <v>723</v>
      </c>
      <c r="B556">
        <v>2009</v>
      </c>
      <c r="C556" t="s">
        <v>1</v>
      </c>
      <c r="D556" t="s">
        <v>2</v>
      </c>
      <c r="E556" s="1">
        <v>8959808</v>
      </c>
    </row>
    <row r="557" spans="1:5">
      <c r="A557" t="s">
        <v>623</v>
      </c>
      <c r="B557">
        <v>2009</v>
      </c>
      <c r="C557" t="s">
        <v>1</v>
      </c>
      <c r="D557" t="s">
        <v>2</v>
      </c>
      <c r="E557" s="1">
        <v>625000</v>
      </c>
    </row>
    <row r="558" spans="1:5">
      <c r="A558" t="s">
        <v>623</v>
      </c>
      <c r="B558">
        <v>2009</v>
      </c>
      <c r="C558" t="s">
        <v>1</v>
      </c>
      <c r="D558" t="s">
        <v>2</v>
      </c>
      <c r="E558" s="1">
        <v>1500000</v>
      </c>
    </row>
    <row r="559" spans="1:5">
      <c r="A559" t="s">
        <v>623</v>
      </c>
      <c r="B559">
        <v>2009</v>
      </c>
      <c r="C559" t="s">
        <v>1</v>
      </c>
      <c r="D559" t="s">
        <v>2</v>
      </c>
      <c r="E559" s="1">
        <v>1000000</v>
      </c>
    </row>
    <row r="560" spans="1:5">
      <c r="A560" t="s">
        <v>295</v>
      </c>
      <c r="B560">
        <v>2011</v>
      </c>
      <c r="C560" t="s">
        <v>1</v>
      </c>
      <c r="D560" t="s">
        <v>2</v>
      </c>
      <c r="E560" s="1">
        <v>750000</v>
      </c>
    </row>
    <row r="561" spans="1:5">
      <c r="A561" t="s">
        <v>129</v>
      </c>
      <c r="B561">
        <v>2013</v>
      </c>
      <c r="C561" t="s">
        <v>1</v>
      </c>
      <c r="D561" t="s">
        <v>2</v>
      </c>
      <c r="E561" s="1">
        <v>99902</v>
      </c>
    </row>
    <row r="562" spans="1:5">
      <c r="A562" t="s">
        <v>393</v>
      </c>
      <c r="B562">
        <v>2010</v>
      </c>
      <c r="C562" t="s">
        <v>1</v>
      </c>
      <c r="D562" t="s">
        <v>2</v>
      </c>
      <c r="E562" s="1">
        <v>650000</v>
      </c>
    </row>
    <row r="563" spans="1:5">
      <c r="A563" t="s">
        <v>106</v>
      </c>
      <c r="B563">
        <v>2013</v>
      </c>
      <c r="C563" t="s">
        <v>1</v>
      </c>
      <c r="D563" t="s">
        <v>2</v>
      </c>
      <c r="E563" s="1">
        <v>180000</v>
      </c>
    </row>
    <row r="564" spans="1:5">
      <c r="A564" t="s">
        <v>188</v>
      </c>
      <c r="B564">
        <v>2013</v>
      </c>
      <c r="C564" t="s">
        <v>1</v>
      </c>
      <c r="D564" t="s">
        <v>2</v>
      </c>
      <c r="E564" s="1">
        <v>250000</v>
      </c>
    </row>
    <row r="565" spans="1:5">
      <c r="A565" t="s">
        <v>193</v>
      </c>
      <c r="B565">
        <v>2013</v>
      </c>
      <c r="C565" t="s">
        <v>1</v>
      </c>
      <c r="D565" t="s">
        <v>2</v>
      </c>
      <c r="E565" s="1">
        <v>231846</v>
      </c>
    </row>
    <row r="566" spans="1:5">
      <c r="A566" t="s">
        <v>232</v>
      </c>
      <c r="B566">
        <v>2013</v>
      </c>
      <c r="C566" t="s">
        <v>1</v>
      </c>
      <c r="D566" t="s">
        <v>2</v>
      </c>
      <c r="E566" s="1">
        <v>840000</v>
      </c>
    </row>
    <row r="567" spans="1:5">
      <c r="A567" t="s">
        <v>232</v>
      </c>
      <c r="B567">
        <v>2011</v>
      </c>
      <c r="C567" t="s">
        <v>1</v>
      </c>
      <c r="D567" t="s">
        <v>2</v>
      </c>
      <c r="E567" s="1">
        <v>479000</v>
      </c>
    </row>
    <row r="568" spans="1:5">
      <c r="A568" t="s">
        <v>232</v>
      </c>
      <c r="B568">
        <v>2012</v>
      </c>
      <c r="C568" t="s">
        <v>1</v>
      </c>
      <c r="D568" t="s">
        <v>2</v>
      </c>
      <c r="E568" s="1">
        <v>800</v>
      </c>
    </row>
    <row r="569" spans="1:5">
      <c r="A569" t="s">
        <v>682</v>
      </c>
      <c r="B569">
        <v>2009</v>
      </c>
      <c r="C569" t="s">
        <v>1</v>
      </c>
      <c r="D569" t="s">
        <v>2</v>
      </c>
      <c r="E569" s="1">
        <v>675000</v>
      </c>
    </row>
    <row r="570" spans="1:5">
      <c r="A570" t="s">
        <v>682</v>
      </c>
      <c r="B570">
        <v>2009</v>
      </c>
      <c r="C570" t="s">
        <v>1</v>
      </c>
      <c r="D570" t="s">
        <v>2</v>
      </c>
      <c r="E570" s="1">
        <v>254400</v>
      </c>
    </row>
    <row r="571" spans="1:5">
      <c r="A571" t="s">
        <v>696</v>
      </c>
      <c r="B571">
        <v>2009</v>
      </c>
      <c r="C571" t="s">
        <v>1</v>
      </c>
      <c r="D571" t="s">
        <v>2</v>
      </c>
      <c r="E571" s="1">
        <v>600000</v>
      </c>
    </row>
    <row r="572" spans="1:5">
      <c r="A572" t="s">
        <v>696</v>
      </c>
      <c r="B572">
        <v>2009</v>
      </c>
      <c r="C572" t="s">
        <v>1</v>
      </c>
      <c r="D572" t="s">
        <v>2</v>
      </c>
      <c r="E572" s="1">
        <v>180000</v>
      </c>
    </row>
    <row r="573" spans="1:5">
      <c r="A573" t="s">
        <v>217</v>
      </c>
      <c r="B573">
        <v>2013</v>
      </c>
      <c r="C573" t="s">
        <v>1</v>
      </c>
      <c r="D573" t="s">
        <v>2</v>
      </c>
      <c r="E573" s="1">
        <v>25000</v>
      </c>
    </row>
    <row r="574" spans="1:5">
      <c r="A574" t="s">
        <v>283</v>
      </c>
      <c r="B574">
        <v>2011</v>
      </c>
      <c r="C574" t="s">
        <v>1</v>
      </c>
      <c r="D574" t="s">
        <v>2</v>
      </c>
      <c r="E574" s="1">
        <v>39280</v>
      </c>
    </row>
    <row r="575" spans="1:5">
      <c r="A575" t="s">
        <v>283</v>
      </c>
      <c r="B575">
        <v>2011</v>
      </c>
      <c r="C575" t="s">
        <v>1</v>
      </c>
      <c r="D575" t="s">
        <v>2</v>
      </c>
      <c r="E575" s="1">
        <v>449300</v>
      </c>
    </row>
    <row r="576" spans="1:5">
      <c r="A576" t="s">
        <v>283</v>
      </c>
      <c r="B576">
        <v>2012</v>
      </c>
      <c r="C576" t="s">
        <v>1</v>
      </c>
      <c r="D576" t="s">
        <v>2</v>
      </c>
      <c r="E576" s="1">
        <v>100000</v>
      </c>
    </row>
    <row r="577" spans="1:5">
      <c r="A577" t="s">
        <v>338</v>
      </c>
      <c r="B577">
        <v>2011</v>
      </c>
      <c r="C577" t="s">
        <v>1</v>
      </c>
      <c r="D577" t="s">
        <v>2</v>
      </c>
      <c r="E577" s="1">
        <v>950000</v>
      </c>
    </row>
    <row r="578" spans="1:5">
      <c r="A578" t="s">
        <v>338</v>
      </c>
      <c r="B578">
        <v>2010</v>
      </c>
      <c r="C578" t="s">
        <v>1</v>
      </c>
      <c r="D578" t="s">
        <v>2</v>
      </c>
      <c r="E578" s="1">
        <v>250000</v>
      </c>
    </row>
    <row r="579" spans="1:5">
      <c r="A579" t="s">
        <v>338</v>
      </c>
      <c r="B579">
        <v>2012</v>
      </c>
      <c r="C579" t="s">
        <v>1</v>
      </c>
      <c r="D579" t="s">
        <v>2</v>
      </c>
      <c r="E579" s="1">
        <v>1925000</v>
      </c>
    </row>
    <row r="580" spans="1:5">
      <c r="A580" t="s">
        <v>440</v>
      </c>
      <c r="B580">
        <v>2009</v>
      </c>
      <c r="C580" t="s">
        <v>1</v>
      </c>
      <c r="D580" t="s">
        <v>2</v>
      </c>
      <c r="E580" s="1">
        <v>300000</v>
      </c>
    </row>
    <row r="581" spans="1:5">
      <c r="A581" t="s">
        <v>440</v>
      </c>
      <c r="B581">
        <v>2009</v>
      </c>
      <c r="C581" t="s">
        <v>1</v>
      </c>
      <c r="D581" t="s">
        <v>2</v>
      </c>
      <c r="E581" s="1">
        <v>383465</v>
      </c>
    </row>
    <row r="582" spans="1:5">
      <c r="A582" t="s">
        <v>440</v>
      </c>
      <c r="B582">
        <v>2009</v>
      </c>
      <c r="C582" t="s">
        <v>1</v>
      </c>
      <c r="D582" t="s">
        <v>2</v>
      </c>
      <c r="E582" s="1">
        <v>5499727</v>
      </c>
    </row>
    <row r="583" spans="1:5">
      <c r="A583" t="s">
        <v>339</v>
      </c>
      <c r="B583">
        <v>2011</v>
      </c>
      <c r="C583" t="s">
        <v>1</v>
      </c>
      <c r="D583" t="s">
        <v>2</v>
      </c>
      <c r="E583" s="1">
        <v>594035</v>
      </c>
    </row>
    <row r="584" spans="1:5">
      <c r="A584" t="s">
        <v>347</v>
      </c>
      <c r="B584">
        <v>2011</v>
      </c>
      <c r="C584" t="s">
        <v>1</v>
      </c>
      <c r="D584" t="s">
        <v>2</v>
      </c>
      <c r="E584" s="1">
        <v>250000</v>
      </c>
    </row>
    <row r="585" spans="1:5">
      <c r="A585" t="s">
        <v>347</v>
      </c>
      <c r="B585">
        <v>2010</v>
      </c>
      <c r="C585" t="s">
        <v>1</v>
      </c>
      <c r="D585" t="s">
        <v>2</v>
      </c>
      <c r="E585" s="1">
        <v>151200</v>
      </c>
    </row>
    <row r="586" spans="1:5">
      <c r="A586" t="s">
        <v>170</v>
      </c>
      <c r="B586">
        <v>2013</v>
      </c>
      <c r="C586" t="s">
        <v>1</v>
      </c>
      <c r="D586" t="s">
        <v>2</v>
      </c>
      <c r="E586" s="1">
        <v>50000</v>
      </c>
    </row>
    <row r="587" spans="1:5">
      <c r="A587" t="s">
        <v>574</v>
      </c>
      <c r="B587">
        <v>2009</v>
      </c>
      <c r="C587" t="s">
        <v>1</v>
      </c>
      <c r="D587" t="s">
        <v>2</v>
      </c>
      <c r="E587" s="1">
        <v>1800000</v>
      </c>
    </row>
    <row r="588" spans="1:5">
      <c r="A588" t="s">
        <v>574</v>
      </c>
      <c r="B588">
        <v>2009</v>
      </c>
      <c r="C588" t="s">
        <v>1</v>
      </c>
      <c r="D588" t="s">
        <v>2</v>
      </c>
      <c r="E588" s="1">
        <v>8999972</v>
      </c>
    </row>
    <row r="589" spans="1:5">
      <c r="A589" t="s">
        <v>783</v>
      </c>
      <c r="B589">
        <v>2009</v>
      </c>
      <c r="C589" t="s">
        <v>1</v>
      </c>
      <c r="D589" t="s">
        <v>2</v>
      </c>
      <c r="E589" s="1">
        <v>5100000</v>
      </c>
    </row>
    <row r="590" spans="1:5">
      <c r="A590" t="s">
        <v>95</v>
      </c>
      <c r="B590">
        <v>2013</v>
      </c>
      <c r="C590" t="s">
        <v>1</v>
      </c>
      <c r="D590" t="s">
        <v>2</v>
      </c>
      <c r="E590" s="1">
        <v>2000000</v>
      </c>
    </row>
    <row r="591" spans="1:5">
      <c r="A591" t="s">
        <v>95</v>
      </c>
      <c r="B591">
        <v>2010</v>
      </c>
      <c r="C591" t="s">
        <v>1</v>
      </c>
      <c r="D591" t="s">
        <v>2</v>
      </c>
      <c r="E591" s="1">
        <v>501485</v>
      </c>
    </row>
    <row r="592" spans="1:5">
      <c r="A592" t="s">
        <v>648</v>
      </c>
      <c r="B592">
        <v>2009</v>
      </c>
      <c r="C592" t="s">
        <v>1</v>
      </c>
      <c r="D592" t="s">
        <v>2</v>
      </c>
      <c r="E592" s="1">
        <v>150000</v>
      </c>
    </row>
    <row r="593" spans="1:5">
      <c r="A593" t="s">
        <v>739</v>
      </c>
      <c r="B593">
        <v>2009</v>
      </c>
      <c r="C593" t="s">
        <v>1</v>
      </c>
      <c r="D593" t="s">
        <v>2</v>
      </c>
      <c r="E593" s="1">
        <v>15000</v>
      </c>
    </row>
    <row r="594" spans="1:5">
      <c r="A594" t="s">
        <v>636</v>
      </c>
      <c r="B594">
        <v>2009</v>
      </c>
      <c r="C594" t="s">
        <v>1</v>
      </c>
      <c r="D594" t="s">
        <v>2</v>
      </c>
      <c r="E594" s="1">
        <v>425000</v>
      </c>
    </row>
    <row r="595" spans="1:5">
      <c r="A595" t="s">
        <v>207</v>
      </c>
      <c r="B595">
        <v>2013</v>
      </c>
      <c r="C595" t="s">
        <v>1</v>
      </c>
      <c r="D595" t="s">
        <v>2</v>
      </c>
      <c r="E595" s="1">
        <v>5150000</v>
      </c>
    </row>
    <row r="596" spans="1:5">
      <c r="A596" t="s">
        <v>207</v>
      </c>
      <c r="B596">
        <v>2013</v>
      </c>
      <c r="C596" t="s">
        <v>1</v>
      </c>
      <c r="D596" t="s">
        <v>2</v>
      </c>
      <c r="E596" s="1">
        <v>285714</v>
      </c>
    </row>
    <row r="597" spans="1:5">
      <c r="A597" t="s">
        <v>450</v>
      </c>
      <c r="B597">
        <v>2009</v>
      </c>
      <c r="C597" t="s">
        <v>1</v>
      </c>
      <c r="D597" t="s">
        <v>2</v>
      </c>
      <c r="E597" s="1">
        <v>937088</v>
      </c>
    </row>
    <row r="598" spans="1:5">
      <c r="A598" t="s">
        <v>464</v>
      </c>
      <c r="B598">
        <v>2009</v>
      </c>
      <c r="C598" t="s">
        <v>1</v>
      </c>
      <c r="D598" t="s">
        <v>2</v>
      </c>
      <c r="E598" s="1">
        <v>50000</v>
      </c>
    </row>
    <row r="599" spans="1:5">
      <c r="A599" t="s">
        <v>313</v>
      </c>
      <c r="B599">
        <v>2011</v>
      </c>
      <c r="C599" t="s">
        <v>1</v>
      </c>
      <c r="D599" t="s">
        <v>2</v>
      </c>
      <c r="E599" s="1">
        <v>100000</v>
      </c>
    </row>
    <row r="600" spans="1:5">
      <c r="A600" t="s">
        <v>313</v>
      </c>
      <c r="B600">
        <v>2009</v>
      </c>
      <c r="C600" t="s">
        <v>1</v>
      </c>
      <c r="D600" t="s">
        <v>2</v>
      </c>
      <c r="E600" s="1">
        <v>1229730</v>
      </c>
    </row>
    <row r="601" spans="1:5">
      <c r="A601" t="s">
        <v>313</v>
      </c>
      <c r="B601">
        <v>2009</v>
      </c>
      <c r="C601" t="s">
        <v>1</v>
      </c>
      <c r="D601" t="s">
        <v>2</v>
      </c>
      <c r="E601" s="1">
        <v>187000</v>
      </c>
    </row>
    <row r="602" spans="1:5">
      <c r="A602" t="s">
        <v>313</v>
      </c>
      <c r="B602">
        <v>2009</v>
      </c>
      <c r="C602" t="s">
        <v>1</v>
      </c>
      <c r="D602" t="s">
        <v>2</v>
      </c>
      <c r="E602" s="1">
        <v>12000000</v>
      </c>
    </row>
    <row r="603" spans="1:5">
      <c r="A603" t="s">
        <v>16</v>
      </c>
      <c r="B603">
        <v>2014</v>
      </c>
      <c r="C603" t="s">
        <v>1</v>
      </c>
      <c r="D603" t="s">
        <v>2</v>
      </c>
      <c r="E603" s="1">
        <v>12327</v>
      </c>
    </row>
    <row r="604" spans="1:5">
      <c r="A604" t="s">
        <v>16</v>
      </c>
      <c r="B604">
        <v>2014</v>
      </c>
      <c r="C604" t="s">
        <v>1</v>
      </c>
      <c r="D604" t="s">
        <v>2</v>
      </c>
      <c r="E604" s="1">
        <v>7629</v>
      </c>
    </row>
    <row r="605" spans="1:5">
      <c r="A605" t="s">
        <v>16</v>
      </c>
      <c r="B605">
        <v>2013</v>
      </c>
      <c r="C605" t="s">
        <v>1</v>
      </c>
      <c r="D605" t="s">
        <v>2</v>
      </c>
      <c r="E605" s="1">
        <v>5000000</v>
      </c>
    </row>
    <row r="606" spans="1:5">
      <c r="A606" t="s">
        <v>16</v>
      </c>
      <c r="B606">
        <v>2013</v>
      </c>
      <c r="C606" t="s">
        <v>1</v>
      </c>
      <c r="D606" t="s">
        <v>2</v>
      </c>
      <c r="E606" s="1">
        <v>100000</v>
      </c>
    </row>
    <row r="607" spans="1:5">
      <c r="A607" t="s">
        <v>16</v>
      </c>
      <c r="B607">
        <v>2013</v>
      </c>
      <c r="C607" t="s">
        <v>1</v>
      </c>
      <c r="D607" t="s">
        <v>2</v>
      </c>
      <c r="E607" s="1">
        <v>100000</v>
      </c>
    </row>
    <row r="608" spans="1:5">
      <c r="A608" t="s">
        <v>16</v>
      </c>
      <c r="B608">
        <v>2013</v>
      </c>
      <c r="C608" t="s">
        <v>1</v>
      </c>
      <c r="D608" t="s">
        <v>2</v>
      </c>
      <c r="E608" s="1">
        <v>14670</v>
      </c>
    </row>
    <row r="609" spans="1:5">
      <c r="A609" t="s">
        <v>16</v>
      </c>
      <c r="B609">
        <v>2013</v>
      </c>
      <c r="C609" t="s">
        <v>1</v>
      </c>
      <c r="D609" t="s">
        <v>2</v>
      </c>
      <c r="E609" s="1">
        <v>21563</v>
      </c>
    </row>
    <row r="610" spans="1:5">
      <c r="A610" t="s">
        <v>16</v>
      </c>
      <c r="B610">
        <v>2011</v>
      </c>
      <c r="C610" t="s">
        <v>1</v>
      </c>
      <c r="D610" t="s">
        <v>2</v>
      </c>
      <c r="E610" s="1">
        <v>1168734</v>
      </c>
    </row>
    <row r="611" spans="1:5">
      <c r="A611" t="s">
        <v>16</v>
      </c>
      <c r="B611">
        <v>2011</v>
      </c>
      <c r="C611" t="s">
        <v>1</v>
      </c>
      <c r="D611" t="s">
        <v>2</v>
      </c>
      <c r="E611" s="1">
        <v>987000</v>
      </c>
    </row>
    <row r="612" spans="1:5">
      <c r="A612" t="s">
        <v>16</v>
      </c>
      <c r="B612">
        <v>2011</v>
      </c>
      <c r="C612" t="s">
        <v>1</v>
      </c>
      <c r="D612" t="s">
        <v>2</v>
      </c>
      <c r="E612" s="1">
        <v>768112</v>
      </c>
    </row>
    <row r="613" spans="1:5">
      <c r="A613" t="s">
        <v>16</v>
      </c>
      <c r="B613">
        <v>2010</v>
      </c>
      <c r="C613" t="s">
        <v>1</v>
      </c>
      <c r="D613" t="s">
        <v>2</v>
      </c>
      <c r="E613" s="1">
        <v>500000</v>
      </c>
    </row>
    <row r="614" spans="1:5">
      <c r="A614" t="s">
        <v>16</v>
      </c>
      <c r="B614">
        <v>2009</v>
      </c>
      <c r="C614" t="s">
        <v>1</v>
      </c>
      <c r="D614" t="s">
        <v>2</v>
      </c>
      <c r="E614" s="1">
        <v>455394</v>
      </c>
    </row>
    <row r="615" spans="1:5">
      <c r="A615" t="s">
        <v>16</v>
      </c>
      <c r="B615">
        <v>2009</v>
      </c>
      <c r="C615" t="s">
        <v>1</v>
      </c>
      <c r="D615" t="s">
        <v>2</v>
      </c>
      <c r="E615" s="1">
        <v>170023</v>
      </c>
    </row>
    <row r="616" spans="1:5">
      <c r="A616" t="s">
        <v>16</v>
      </c>
      <c r="B616">
        <v>2009</v>
      </c>
      <c r="C616" t="s">
        <v>1</v>
      </c>
      <c r="D616" t="s">
        <v>2</v>
      </c>
      <c r="E616" s="1">
        <v>2722939</v>
      </c>
    </row>
    <row r="617" spans="1:5">
      <c r="A617" t="s">
        <v>16</v>
      </c>
      <c r="B617">
        <v>2012</v>
      </c>
      <c r="C617" t="s">
        <v>1</v>
      </c>
      <c r="D617" t="s">
        <v>2</v>
      </c>
      <c r="E617" s="1">
        <v>1815810</v>
      </c>
    </row>
    <row r="618" spans="1:5">
      <c r="A618" t="s">
        <v>515</v>
      </c>
      <c r="B618">
        <v>2009</v>
      </c>
      <c r="C618" t="s">
        <v>1</v>
      </c>
      <c r="D618" t="s">
        <v>2</v>
      </c>
      <c r="E618" s="1">
        <v>513219</v>
      </c>
    </row>
    <row r="619" spans="1:5">
      <c r="A619" t="s">
        <v>852</v>
      </c>
      <c r="B619">
        <v>2012</v>
      </c>
      <c r="C619" t="s">
        <v>1</v>
      </c>
      <c r="D619" t="s">
        <v>2</v>
      </c>
      <c r="E619" s="1">
        <v>150000</v>
      </c>
    </row>
    <row r="620" spans="1:5">
      <c r="A620" t="s">
        <v>852</v>
      </c>
      <c r="B620">
        <v>2012</v>
      </c>
      <c r="C620" t="s">
        <v>1</v>
      </c>
      <c r="D620" t="s">
        <v>2</v>
      </c>
      <c r="E620" s="1">
        <v>3000000</v>
      </c>
    </row>
    <row r="621" spans="1:5">
      <c r="A621" t="s">
        <v>360</v>
      </c>
      <c r="B621">
        <v>2011</v>
      </c>
      <c r="C621" t="s">
        <v>1</v>
      </c>
      <c r="D621" t="s">
        <v>2</v>
      </c>
      <c r="E621" s="1">
        <v>775000</v>
      </c>
    </row>
    <row r="622" spans="1:5">
      <c r="A622" t="s">
        <v>220</v>
      </c>
      <c r="B622">
        <v>2013</v>
      </c>
      <c r="C622" t="s">
        <v>1</v>
      </c>
      <c r="D622" t="s">
        <v>2</v>
      </c>
      <c r="E622" s="1">
        <v>25000</v>
      </c>
    </row>
    <row r="623" spans="1:5">
      <c r="A623" t="s">
        <v>220</v>
      </c>
      <c r="B623">
        <v>2010</v>
      </c>
      <c r="C623" t="s">
        <v>1</v>
      </c>
      <c r="D623" t="s">
        <v>2</v>
      </c>
      <c r="E623" s="1">
        <v>500000</v>
      </c>
    </row>
    <row r="624" spans="1:5">
      <c r="A624" t="s">
        <v>309</v>
      </c>
      <c r="B624">
        <v>2011</v>
      </c>
      <c r="C624" t="s">
        <v>1</v>
      </c>
      <c r="D624" t="s">
        <v>2</v>
      </c>
      <c r="E624" s="1">
        <v>75000</v>
      </c>
    </row>
    <row r="625" spans="1:5">
      <c r="A625" t="s">
        <v>364</v>
      </c>
      <c r="B625">
        <v>2011</v>
      </c>
      <c r="C625" t="s">
        <v>1</v>
      </c>
      <c r="D625" t="s">
        <v>2</v>
      </c>
      <c r="E625" s="1">
        <v>10000</v>
      </c>
    </row>
    <row r="626" spans="1:5">
      <c r="A626" t="s">
        <v>843</v>
      </c>
      <c r="B626">
        <v>2012</v>
      </c>
      <c r="C626" t="s">
        <v>1</v>
      </c>
      <c r="D626" t="s">
        <v>2</v>
      </c>
      <c r="E626" s="1">
        <v>179015</v>
      </c>
    </row>
    <row r="627" spans="1:5">
      <c r="A627" t="s">
        <v>844</v>
      </c>
      <c r="B627">
        <v>2012</v>
      </c>
      <c r="C627" t="s">
        <v>1</v>
      </c>
      <c r="D627" t="s">
        <v>2</v>
      </c>
      <c r="E627" s="1">
        <v>250000</v>
      </c>
    </row>
    <row r="628" spans="1:5">
      <c r="A628" t="s">
        <v>394</v>
      </c>
      <c r="B628">
        <v>2010</v>
      </c>
      <c r="C628" t="s">
        <v>1</v>
      </c>
      <c r="D628" t="s">
        <v>2</v>
      </c>
      <c r="E628" s="1">
        <v>1980892</v>
      </c>
    </row>
    <row r="629" spans="1:5">
      <c r="A629" t="s">
        <v>394</v>
      </c>
      <c r="B629">
        <v>2010</v>
      </c>
      <c r="C629" t="s">
        <v>1</v>
      </c>
      <c r="D629" t="s">
        <v>2</v>
      </c>
      <c r="E629" s="1">
        <v>733195</v>
      </c>
    </row>
    <row r="630" spans="1:5">
      <c r="A630" t="s">
        <v>394</v>
      </c>
      <c r="B630">
        <v>2009</v>
      </c>
      <c r="C630" t="s">
        <v>1</v>
      </c>
      <c r="D630" t="s">
        <v>2</v>
      </c>
      <c r="E630" s="1">
        <v>300000</v>
      </c>
    </row>
    <row r="631" spans="1:5">
      <c r="A631" t="s">
        <v>486</v>
      </c>
      <c r="B631">
        <v>2009</v>
      </c>
      <c r="C631" t="s">
        <v>1</v>
      </c>
      <c r="D631" t="s">
        <v>2</v>
      </c>
      <c r="E631" s="1">
        <v>51700</v>
      </c>
    </row>
    <row r="632" spans="1:5">
      <c r="A632" t="s">
        <v>237</v>
      </c>
      <c r="B632">
        <v>2013</v>
      </c>
      <c r="C632" t="s">
        <v>1</v>
      </c>
      <c r="D632" t="s">
        <v>2</v>
      </c>
      <c r="E632" s="1">
        <v>50000</v>
      </c>
    </row>
    <row r="633" spans="1:5">
      <c r="A633" t="s">
        <v>618</v>
      </c>
      <c r="B633">
        <v>2009</v>
      </c>
      <c r="C633" t="s">
        <v>1</v>
      </c>
      <c r="D633" t="s">
        <v>2</v>
      </c>
      <c r="E633" s="1">
        <v>575000</v>
      </c>
    </row>
    <row r="634" spans="1:5">
      <c r="A634" t="s">
        <v>253</v>
      </c>
      <c r="B634">
        <v>2013</v>
      </c>
      <c r="C634" t="s">
        <v>1</v>
      </c>
      <c r="D634" t="s">
        <v>2</v>
      </c>
      <c r="E634" s="1">
        <v>744703</v>
      </c>
    </row>
    <row r="635" spans="1:5">
      <c r="A635" t="s">
        <v>674</v>
      </c>
      <c r="B635">
        <v>2009</v>
      </c>
      <c r="C635" t="s">
        <v>1</v>
      </c>
      <c r="D635" t="s">
        <v>2</v>
      </c>
      <c r="E635" s="1">
        <v>500000</v>
      </c>
    </row>
    <row r="636" spans="1:5">
      <c r="A636" t="s">
        <v>15</v>
      </c>
      <c r="B636">
        <v>2014</v>
      </c>
      <c r="C636" t="s">
        <v>1</v>
      </c>
      <c r="D636" t="s">
        <v>2</v>
      </c>
      <c r="E636" s="1">
        <v>25000</v>
      </c>
    </row>
    <row r="637" spans="1:5">
      <c r="A637" t="s">
        <v>15</v>
      </c>
      <c r="B637">
        <v>2013</v>
      </c>
      <c r="C637" t="s">
        <v>1</v>
      </c>
      <c r="D637" t="s">
        <v>2</v>
      </c>
      <c r="E637" s="1">
        <v>250000</v>
      </c>
    </row>
    <row r="638" spans="1:5">
      <c r="A638" t="s">
        <v>15</v>
      </c>
      <c r="B638">
        <v>2013</v>
      </c>
      <c r="C638" t="s">
        <v>1</v>
      </c>
      <c r="D638" t="s">
        <v>2</v>
      </c>
      <c r="E638" s="1">
        <v>80000</v>
      </c>
    </row>
    <row r="639" spans="1:5">
      <c r="A639" t="s">
        <v>15</v>
      </c>
      <c r="B639">
        <v>2009</v>
      </c>
      <c r="C639" t="s">
        <v>1</v>
      </c>
      <c r="D639" t="s">
        <v>2</v>
      </c>
      <c r="E639" s="1">
        <v>365000</v>
      </c>
    </row>
    <row r="640" spans="1:5">
      <c r="A640" t="s">
        <v>15</v>
      </c>
      <c r="B640">
        <v>2009</v>
      </c>
      <c r="C640" t="s">
        <v>1</v>
      </c>
      <c r="D640" t="s">
        <v>2</v>
      </c>
      <c r="E640" s="1">
        <v>18750</v>
      </c>
    </row>
    <row r="641" spans="1:5">
      <c r="A641" t="s">
        <v>15</v>
      </c>
      <c r="B641">
        <v>2009</v>
      </c>
      <c r="C641" t="s">
        <v>1</v>
      </c>
      <c r="D641" t="s">
        <v>2</v>
      </c>
      <c r="E641" s="1">
        <v>10000</v>
      </c>
    </row>
    <row r="642" spans="1:5">
      <c r="A642" t="s">
        <v>15</v>
      </c>
      <c r="B642">
        <v>2012</v>
      </c>
      <c r="C642" t="s">
        <v>1</v>
      </c>
      <c r="D642" t="s">
        <v>2</v>
      </c>
      <c r="E642" s="1">
        <v>200650</v>
      </c>
    </row>
    <row r="643" spans="1:5">
      <c r="A643" t="s">
        <v>15</v>
      </c>
      <c r="B643">
        <v>2012</v>
      </c>
      <c r="C643" t="s">
        <v>1</v>
      </c>
      <c r="D643" t="s">
        <v>2</v>
      </c>
      <c r="E643" s="1">
        <v>10000</v>
      </c>
    </row>
    <row r="644" spans="1:5">
      <c r="A644" t="s">
        <v>131</v>
      </c>
      <c r="B644">
        <v>2013</v>
      </c>
      <c r="C644" t="s">
        <v>1</v>
      </c>
      <c r="D644" t="s">
        <v>2</v>
      </c>
      <c r="E644" s="1">
        <v>99858</v>
      </c>
    </row>
    <row r="645" spans="1:5">
      <c r="A645" t="s">
        <v>415</v>
      </c>
      <c r="B645">
        <v>2010</v>
      </c>
      <c r="C645" t="s">
        <v>1</v>
      </c>
      <c r="D645" t="s">
        <v>2</v>
      </c>
      <c r="E645" s="1">
        <v>25000</v>
      </c>
    </row>
    <row r="646" spans="1:5">
      <c r="A646" t="s">
        <v>455</v>
      </c>
      <c r="B646">
        <v>2009</v>
      </c>
      <c r="C646" t="s">
        <v>1</v>
      </c>
      <c r="D646" t="s">
        <v>2</v>
      </c>
      <c r="E646" s="1">
        <v>68500</v>
      </c>
    </row>
    <row r="647" spans="1:5">
      <c r="A647" t="s">
        <v>592</v>
      </c>
      <c r="B647">
        <v>2009</v>
      </c>
      <c r="C647" t="s">
        <v>1</v>
      </c>
      <c r="D647" t="s">
        <v>2</v>
      </c>
      <c r="E647" s="1">
        <v>5115250</v>
      </c>
    </row>
    <row r="648" spans="1:5">
      <c r="A648" t="s">
        <v>592</v>
      </c>
      <c r="B648">
        <v>2009</v>
      </c>
      <c r="C648" t="s">
        <v>1</v>
      </c>
      <c r="D648" t="s">
        <v>2</v>
      </c>
      <c r="E648" s="1">
        <v>6122614</v>
      </c>
    </row>
    <row r="649" spans="1:5">
      <c r="A649" t="s">
        <v>107</v>
      </c>
      <c r="B649">
        <v>2013</v>
      </c>
      <c r="C649" t="s">
        <v>1</v>
      </c>
      <c r="D649" t="s">
        <v>2</v>
      </c>
      <c r="E649" s="1">
        <v>460000</v>
      </c>
    </row>
    <row r="650" spans="1:5">
      <c r="A650" t="s">
        <v>107</v>
      </c>
      <c r="B650">
        <v>2009</v>
      </c>
      <c r="C650" t="s">
        <v>1</v>
      </c>
      <c r="D650" t="s">
        <v>2</v>
      </c>
      <c r="E650" s="1">
        <v>6550516</v>
      </c>
    </row>
    <row r="651" spans="1:5">
      <c r="A651" t="s">
        <v>107</v>
      </c>
      <c r="B651">
        <v>2009</v>
      </c>
      <c r="C651" t="s">
        <v>1</v>
      </c>
      <c r="D651" t="s">
        <v>2</v>
      </c>
      <c r="E651" s="1">
        <v>1500000</v>
      </c>
    </row>
    <row r="652" spans="1:5">
      <c r="A652" t="s">
        <v>43</v>
      </c>
      <c r="B652">
        <v>2013</v>
      </c>
      <c r="C652" t="s">
        <v>1</v>
      </c>
      <c r="D652" t="s">
        <v>2</v>
      </c>
      <c r="E652" s="1">
        <v>4200000</v>
      </c>
    </row>
    <row r="653" spans="1:5">
      <c r="A653" t="s">
        <v>43</v>
      </c>
      <c r="B653">
        <v>2013</v>
      </c>
      <c r="C653" t="s">
        <v>1</v>
      </c>
      <c r="D653" t="s">
        <v>2</v>
      </c>
      <c r="E653" s="1">
        <v>257675</v>
      </c>
    </row>
    <row r="654" spans="1:5">
      <c r="A654" t="s">
        <v>43</v>
      </c>
      <c r="B654">
        <v>2013</v>
      </c>
      <c r="C654" t="s">
        <v>1</v>
      </c>
      <c r="D654" t="s">
        <v>2</v>
      </c>
      <c r="E654" s="1">
        <v>299263</v>
      </c>
    </row>
    <row r="655" spans="1:5">
      <c r="A655" t="s">
        <v>43</v>
      </c>
      <c r="B655">
        <v>2011</v>
      </c>
      <c r="C655" t="s">
        <v>1</v>
      </c>
      <c r="D655" t="s">
        <v>2</v>
      </c>
      <c r="E655" s="1">
        <v>49996</v>
      </c>
    </row>
    <row r="656" spans="1:5">
      <c r="A656" t="s">
        <v>43</v>
      </c>
      <c r="B656">
        <v>2011</v>
      </c>
      <c r="C656" t="s">
        <v>1</v>
      </c>
      <c r="D656" t="s">
        <v>2</v>
      </c>
      <c r="E656" s="1">
        <v>5664388</v>
      </c>
    </row>
    <row r="657" spans="1:5">
      <c r="A657" t="s">
        <v>43</v>
      </c>
      <c r="B657">
        <v>2009</v>
      </c>
      <c r="C657" t="s">
        <v>1</v>
      </c>
      <c r="D657" t="s">
        <v>2</v>
      </c>
      <c r="E657" s="1">
        <v>9675588</v>
      </c>
    </row>
    <row r="658" spans="1:5">
      <c r="A658" t="s">
        <v>43</v>
      </c>
      <c r="B658">
        <v>2012</v>
      </c>
      <c r="C658" t="s">
        <v>1</v>
      </c>
      <c r="D658" t="s">
        <v>2</v>
      </c>
      <c r="E658" s="1">
        <v>2800</v>
      </c>
    </row>
    <row r="659" spans="1:5">
      <c r="A659" t="s">
        <v>736</v>
      </c>
      <c r="B659">
        <v>2009</v>
      </c>
      <c r="C659" t="s">
        <v>1</v>
      </c>
      <c r="D659" t="s">
        <v>2</v>
      </c>
      <c r="E659" s="1">
        <v>238080</v>
      </c>
    </row>
    <row r="660" spans="1:5">
      <c r="A660" t="s">
        <v>91</v>
      </c>
      <c r="B660">
        <v>2013</v>
      </c>
      <c r="C660" t="s">
        <v>1</v>
      </c>
      <c r="D660" t="s">
        <v>2</v>
      </c>
      <c r="E660" s="1">
        <v>400000</v>
      </c>
    </row>
    <row r="661" spans="1:5">
      <c r="A661" t="s">
        <v>434</v>
      </c>
      <c r="B661">
        <v>2010</v>
      </c>
      <c r="C661" t="s">
        <v>1</v>
      </c>
      <c r="D661" t="s">
        <v>2</v>
      </c>
      <c r="E661" s="1">
        <v>475077</v>
      </c>
    </row>
    <row r="662" spans="1:5">
      <c r="A662" t="s">
        <v>452</v>
      </c>
      <c r="B662">
        <v>2009</v>
      </c>
      <c r="C662" t="s">
        <v>1</v>
      </c>
      <c r="D662" t="s">
        <v>2</v>
      </c>
      <c r="E662" s="1">
        <v>74800</v>
      </c>
    </row>
    <row r="663" spans="1:5">
      <c r="A663" t="s">
        <v>840</v>
      </c>
      <c r="B663">
        <v>2012</v>
      </c>
      <c r="C663" t="s">
        <v>1</v>
      </c>
      <c r="D663" t="s">
        <v>2</v>
      </c>
      <c r="E663" s="1">
        <v>2773069</v>
      </c>
    </row>
    <row r="664" spans="1:5">
      <c r="A664" t="s">
        <v>34</v>
      </c>
      <c r="B664">
        <v>2014</v>
      </c>
      <c r="C664" t="s">
        <v>1</v>
      </c>
      <c r="D664" t="s">
        <v>2</v>
      </c>
      <c r="E664" s="1">
        <v>10000</v>
      </c>
    </row>
    <row r="665" spans="1:5">
      <c r="A665" t="s">
        <v>34</v>
      </c>
      <c r="B665">
        <v>2013</v>
      </c>
      <c r="C665" t="s">
        <v>1</v>
      </c>
      <c r="D665" t="s">
        <v>2</v>
      </c>
      <c r="E665" s="1">
        <v>208950</v>
      </c>
    </row>
    <row r="666" spans="1:5">
      <c r="A666" t="s">
        <v>34</v>
      </c>
      <c r="B666">
        <v>2013</v>
      </c>
      <c r="C666" t="s">
        <v>1</v>
      </c>
      <c r="D666" t="s">
        <v>2</v>
      </c>
      <c r="E666" s="1">
        <v>557168</v>
      </c>
    </row>
    <row r="667" spans="1:5">
      <c r="A667" t="s">
        <v>34</v>
      </c>
      <c r="B667">
        <v>2013</v>
      </c>
      <c r="C667" t="s">
        <v>1</v>
      </c>
      <c r="D667" t="s">
        <v>2</v>
      </c>
      <c r="E667" s="1">
        <v>1602380</v>
      </c>
    </row>
    <row r="668" spans="1:5">
      <c r="A668" t="s">
        <v>34</v>
      </c>
      <c r="B668">
        <v>2013</v>
      </c>
      <c r="C668" t="s">
        <v>1</v>
      </c>
      <c r="D668" t="s">
        <v>2</v>
      </c>
      <c r="E668" s="1">
        <v>397036</v>
      </c>
    </row>
    <row r="669" spans="1:5">
      <c r="A669" t="s">
        <v>34</v>
      </c>
      <c r="B669">
        <v>2013</v>
      </c>
      <c r="C669" t="s">
        <v>1</v>
      </c>
      <c r="D669" t="s">
        <v>2</v>
      </c>
      <c r="E669" s="1">
        <v>10000</v>
      </c>
    </row>
    <row r="670" spans="1:5">
      <c r="A670" t="s">
        <v>34</v>
      </c>
      <c r="B670">
        <v>2011</v>
      </c>
      <c r="C670" t="s">
        <v>1</v>
      </c>
      <c r="D670" t="s">
        <v>2</v>
      </c>
      <c r="E670" s="1">
        <v>297800</v>
      </c>
    </row>
    <row r="671" spans="1:5">
      <c r="A671" t="s">
        <v>34</v>
      </c>
      <c r="B671">
        <v>2011</v>
      </c>
      <c r="C671" t="s">
        <v>1</v>
      </c>
      <c r="D671" t="s">
        <v>2</v>
      </c>
      <c r="E671" s="1">
        <v>40000</v>
      </c>
    </row>
    <row r="672" spans="1:5">
      <c r="A672" t="s">
        <v>34</v>
      </c>
      <c r="B672">
        <v>2011</v>
      </c>
      <c r="C672" t="s">
        <v>1</v>
      </c>
      <c r="D672" t="s">
        <v>2</v>
      </c>
      <c r="E672" s="1">
        <v>500000</v>
      </c>
    </row>
    <row r="673" spans="1:5">
      <c r="A673" t="s">
        <v>34</v>
      </c>
      <c r="B673">
        <v>2011</v>
      </c>
      <c r="C673" t="s">
        <v>1</v>
      </c>
      <c r="D673" t="s">
        <v>2</v>
      </c>
      <c r="E673" s="1">
        <v>495337</v>
      </c>
    </row>
    <row r="674" spans="1:5">
      <c r="A674" t="s">
        <v>34</v>
      </c>
      <c r="B674">
        <v>2011</v>
      </c>
      <c r="C674" t="s">
        <v>1</v>
      </c>
      <c r="D674" t="s">
        <v>2</v>
      </c>
      <c r="E674" s="1">
        <v>9950</v>
      </c>
    </row>
    <row r="675" spans="1:5">
      <c r="A675" t="s">
        <v>34</v>
      </c>
      <c r="B675">
        <v>2011</v>
      </c>
      <c r="C675" t="s">
        <v>1</v>
      </c>
      <c r="D675" t="s">
        <v>2</v>
      </c>
      <c r="E675" s="1">
        <v>110000</v>
      </c>
    </row>
    <row r="676" spans="1:5">
      <c r="A676" t="s">
        <v>34</v>
      </c>
      <c r="B676">
        <v>2010</v>
      </c>
      <c r="C676" t="s">
        <v>1</v>
      </c>
      <c r="D676" t="s">
        <v>2</v>
      </c>
      <c r="E676" s="1">
        <v>74998</v>
      </c>
    </row>
    <row r="677" spans="1:5">
      <c r="A677" t="s">
        <v>34</v>
      </c>
      <c r="B677">
        <v>2010</v>
      </c>
      <c r="C677" t="s">
        <v>1</v>
      </c>
      <c r="D677" t="s">
        <v>2</v>
      </c>
      <c r="E677" s="1">
        <v>1000000</v>
      </c>
    </row>
    <row r="678" spans="1:5">
      <c r="A678" t="s">
        <v>34</v>
      </c>
      <c r="B678">
        <v>2010</v>
      </c>
      <c r="C678" t="s">
        <v>1</v>
      </c>
      <c r="D678" t="s">
        <v>2</v>
      </c>
      <c r="E678" s="1">
        <v>224030</v>
      </c>
    </row>
    <row r="679" spans="1:5">
      <c r="A679" t="s">
        <v>34</v>
      </c>
      <c r="B679">
        <v>2009</v>
      </c>
      <c r="C679" t="s">
        <v>1</v>
      </c>
      <c r="D679" t="s">
        <v>2</v>
      </c>
      <c r="E679" s="1">
        <v>1000000</v>
      </c>
    </row>
    <row r="680" spans="1:5">
      <c r="A680" t="s">
        <v>34</v>
      </c>
      <c r="B680">
        <v>2009</v>
      </c>
      <c r="C680" t="s">
        <v>1</v>
      </c>
      <c r="D680" t="s">
        <v>2</v>
      </c>
      <c r="E680" s="1">
        <v>23239450</v>
      </c>
    </row>
    <row r="681" spans="1:5">
      <c r="A681" t="s">
        <v>34</v>
      </c>
      <c r="B681">
        <v>2009</v>
      </c>
      <c r="C681" t="s">
        <v>1</v>
      </c>
      <c r="D681" t="s">
        <v>2</v>
      </c>
      <c r="E681" s="1">
        <v>91300</v>
      </c>
    </row>
    <row r="682" spans="1:5">
      <c r="A682" t="s">
        <v>34</v>
      </c>
      <c r="B682">
        <v>2009</v>
      </c>
      <c r="C682" t="s">
        <v>1</v>
      </c>
      <c r="D682" t="s">
        <v>2</v>
      </c>
      <c r="E682" s="1">
        <v>550000</v>
      </c>
    </row>
    <row r="683" spans="1:5">
      <c r="A683" t="s">
        <v>34</v>
      </c>
      <c r="B683">
        <v>2009</v>
      </c>
      <c r="C683" t="s">
        <v>1</v>
      </c>
      <c r="D683" t="s">
        <v>2</v>
      </c>
      <c r="E683" s="1">
        <v>90000</v>
      </c>
    </row>
    <row r="684" spans="1:5">
      <c r="A684" t="s">
        <v>34</v>
      </c>
      <c r="B684">
        <v>2009</v>
      </c>
      <c r="C684" t="s">
        <v>1</v>
      </c>
      <c r="D684" t="s">
        <v>2</v>
      </c>
      <c r="E684" s="1">
        <v>60614</v>
      </c>
    </row>
    <row r="685" spans="1:5">
      <c r="A685" t="s">
        <v>34</v>
      </c>
      <c r="B685">
        <v>2009</v>
      </c>
      <c r="C685" t="s">
        <v>1</v>
      </c>
      <c r="D685" t="s">
        <v>2</v>
      </c>
      <c r="E685" s="1">
        <v>3600000</v>
      </c>
    </row>
    <row r="686" spans="1:5">
      <c r="A686" t="s">
        <v>34</v>
      </c>
      <c r="B686">
        <v>2012</v>
      </c>
      <c r="C686" t="s">
        <v>1</v>
      </c>
      <c r="D686" t="s">
        <v>2</v>
      </c>
      <c r="E686" s="1">
        <v>30000</v>
      </c>
    </row>
    <row r="687" spans="1:5">
      <c r="A687" t="s">
        <v>34</v>
      </c>
      <c r="B687">
        <v>2012</v>
      </c>
      <c r="C687" t="s">
        <v>1</v>
      </c>
      <c r="D687" t="s">
        <v>2</v>
      </c>
      <c r="E687" s="1">
        <v>30000</v>
      </c>
    </row>
    <row r="688" spans="1:5">
      <c r="A688" t="s">
        <v>34</v>
      </c>
      <c r="B688">
        <v>2012</v>
      </c>
      <c r="C688" t="s">
        <v>1</v>
      </c>
      <c r="D688" t="s">
        <v>2</v>
      </c>
      <c r="E688" s="1">
        <v>85977</v>
      </c>
    </row>
    <row r="689" spans="1:5">
      <c r="A689" t="s">
        <v>34</v>
      </c>
      <c r="B689">
        <v>2012</v>
      </c>
      <c r="C689" t="s">
        <v>1</v>
      </c>
      <c r="D689" t="s">
        <v>2</v>
      </c>
      <c r="E689" s="1">
        <v>10000</v>
      </c>
    </row>
    <row r="690" spans="1:5">
      <c r="A690" t="s">
        <v>11</v>
      </c>
      <c r="B690">
        <v>2014</v>
      </c>
      <c r="C690" t="s">
        <v>1</v>
      </c>
      <c r="D690" t="s">
        <v>2</v>
      </c>
      <c r="E690" s="1">
        <v>313000</v>
      </c>
    </row>
    <row r="691" spans="1:5">
      <c r="A691" t="s">
        <v>11</v>
      </c>
      <c r="B691">
        <v>2013</v>
      </c>
      <c r="C691" t="s">
        <v>1</v>
      </c>
      <c r="D691" t="s">
        <v>2</v>
      </c>
      <c r="E691" s="1">
        <v>100000</v>
      </c>
    </row>
    <row r="692" spans="1:5">
      <c r="A692" t="s">
        <v>630</v>
      </c>
      <c r="B692">
        <v>2009</v>
      </c>
      <c r="C692" t="s">
        <v>1</v>
      </c>
      <c r="D692" t="s">
        <v>2</v>
      </c>
      <c r="E692" s="1">
        <v>1570000</v>
      </c>
    </row>
    <row r="693" spans="1:5">
      <c r="A693" t="s">
        <v>286</v>
      </c>
      <c r="B693">
        <v>2011</v>
      </c>
      <c r="C693" t="s">
        <v>1</v>
      </c>
      <c r="D693" t="s">
        <v>2</v>
      </c>
      <c r="E693" s="1">
        <v>50000</v>
      </c>
    </row>
    <row r="694" spans="1:5">
      <c r="A694" t="s">
        <v>286</v>
      </c>
      <c r="B694">
        <v>2009</v>
      </c>
      <c r="C694" t="s">
        <v>1</v>
      </c>
      <c r="D694" t="s">
        <v>2</v>
      </c>
      <c r="E694" s="1">
        <v>3000000</v>
      </c>
    </row>
    <row r="695" spans="1:5">
      <c r="A695" t="s">
        <v>286</v>
      </c>
      <c r="B695">
        <v>2009</v>
      </c>
      <c r="C695" t="s">
        <v>1</v>
      </c>
      <c r="D695" t="s">
        <v>2</v>
      </c>
      <c r="E695" s="1">
        <v>600000</v>
      </c>
    </row>
    <row r="696" spans="1:5">
      <c r="A696" t="s">
        <v>286</v>
      </c>
      <c r="B696">
        <v>2009</v>
      </c>
      <c r="C696" t="s">
        <v>1</v>
      </c>
      <c r="D696" t="s">
        <v>2</v>
      </c>
      <c r="E696" s="1">
        <v>213000</v>
      </c>
    </row>
    <row r="697" spans="1:5">
      <c r="A697" t="s">
        <v>286</v>
      </c>
      <c r="B697">
        <v>2009</v>
      </c>
      <c r="C697" t="s">
        <v>1</v>
      </c>
      <c r="D697" t="s">
        <v>2</v>
      </c>
      <c r="E697" s="1">
        <v>9382373</v>
      </c>
    </row>
    <row r="698" spans="1:5">
      <c r="A698" t="s">
        <v>286</v>
      </c>
      <c r="B698">
        <v>2012</v>
      </c>
      <c r="C698" t="s">
        <v>1</v>
      </c>
      <c r="D698" t="s">
        <v>2</v>
      </c>
      <c r="E698" s="1">
        <v>100000</v>
      </c>
    </row>
    <row r="699" spans="1:5">
      <c r="A699" t="s">
        <v>549</v>
      </c>
      <c r="B699">
        <v>2009</v>
      </c>
      <c r="C699" t="s">
        <v>1</v>
      </c>
      <c r="D699" t="s">
        <v>2</v>
      </c>
      <c r="E699" s="1">
        <v>750000</v>
      </c>
    </row>
    <row r="700" spans="1:5">
      <c r="A700" t="s">
        <v>681</v>
      </c>
      <c r="B700">
        <v>2009</v>
      </c>
      <c r="C700" t="s">
        <v>1</v>
      </c>
      <c r="D700" t="s">
        <v>2</v>
      </c>
      <c r="E700" s="1">
        <v>319450</v>
      </c>
    </row>
    <row r="701" spans="1:5">
      <c r="A701" t="s">
        <v>155</v>
      </c>
      <c r="B701">
        <v>2013</v>
      </c>
      <c r="C701" t="s">
        <v>1</v>
      </c>
      <c r="D701" t="s">
        <v>2</v>
      </c>
      <c r="E701" s="1">
        <v>40000</v>
      </c>
    </row>
    <row r="702" spans="1:5">
      <c r="A702" t="s">
        <v>155</v>
      </c>
      <c r="B702">
        <v>2009</v>
      </c>
      <c r="C702" t="s">
        <v>1</v>
      </c>
      <c r="D702" t="s">
        <v>2</v>
      </c>
      <c r="E702" s="1">
        <v>5620200</v>
      </c>
    </row>
    <row r="703" spans="1:5">
      <c r="A703" t="s">
        <v>155</v>
      </c>
      <c r="B703">
        <v>2009</v>
      </c>
      <c r="C703" t="s">
        <v>1</v>
      </c>
      <c r="D703" t="s">
        <v>2</v>
      </c>
      <c r="E703" s="1">
        <v>600000</v>
      </c>
    </row>
    <row r="704" spans="1:5">
      <c r="A704" t="s">
        <v>645</v>
      </c>
      <c r="B704">
        <v>2009</v>
      </c>
      <c r="C704" t="s">
        <v>1</v>
      </c>
      <c r="D704" t="s">
        <v>2</v>
      </c>
      <c r="E704" s="1">
        <v>300000</v>
      </c>
    </row>
    <row r="705" spans="1:5">
      <c r="A705" t="s">
        <v>301</v>
      </c>
      <c r="B705">
        <v>2011</v>
      </c>
      <c r="C705" t="s">
        <v>1</v>
      </c>
      <c r="D705" t="s">
        <v>2</v>
      </c>
      <c r="E705" s="1">
        <v>25000</v>
      </c>
    </row>
    <row r="706" spans="1:5">
      <c r="A706" t="s">
        <v>122</v>
      </c>
      <c r="B706">
        <v>2013</v>
      </c>
      <c r="C706" t="s">
        <v>1</v>
      </c>
      <c r="D706" t="s">
        <v>2</v>
      </c>
      <c r="E706" s="1">
        <v>5333</v>
      </c>
    </row>
    <row r="707" spans="1:5">
      <c r="A707" t="s">
        <v>122</v>
      </c>
      <c r="B707">
        <v>2011</v>
      </c>
      <c r="C707" t="s">
        <v>1</v>
      </c>
      <c r="D707" t="s">
        <v>2</v>
      </c>
      <c r="E707" s="1">
        <v>1153442</v>
      </c>
    </row>
    <row r="708" spans="1:5">
      <c r="A708" t="s">
        <v>122</v>
      </c>
      <c r="B708">
        <v>2011</v>
      </c>
      <c r="C708" t="s">
        <v>1</v>
      </c>
      <c r="D708" t="s">
        <v>2</v>
      </c>
      <c r="E708" s="1">
        <v>420632</v>
      </c>
    </row>
    <row r="709" spans="1:5">
      <c r="A709" t="s">
        <v>122</v>
      </c>
      <c r="B709">
        <v>2010</v>
      </c>
      <c r="C709" t="s">
        <v>1</v>
      </c>
      <c r="D709" t="s">
        <v>2</v>
      </c>
      <c r="E709" s="1">
        <v>140000</v>
      </c>
    </row>
    <row r="710" spans="1:5">
      <c r="A710" t="s">
        <v>122</v>
      </c>
      <c r="B710">
        <v>2010</v>
      </c>
      <c r="C710" t="s">
        <v>1</v>
      </c>
      <c r="D710" t="s">
        <v>2</v>
      </c>
      <c r="E710" s="1">
        <v>354993</v>
      </c>
    </row>
    <row r="711" spans="1:5">
      <c r="A711" t="s">
        <v>122</v>
      </c>
      <c r="B711">
        <v>2009</v>
      </c>
      <c r="C711" t="s">
        <v>1</v>
      </c>
      <c r="D711" t="s">
        <v>2</v>
      </c>
      <c r="E711" s="1">
        <v>100000000</v>
      </c>
    </row>
    <row r="712" spans="1:5">
      <c r="A712" t="s">
        <v>122</v>
      </c>
      <c r="B712">
        <v>2009</v>
      </c>
      <c r="C712" t="s">
        <v>1</v>
      </c>
      <c r="D712" t="s">
        <v>2</v>
      </c>
      <c r="E712" s="1">
        <v>2502146</v>
      </c>
    </row>
    <row r="713" spans="1:5">
      <c r="A713" t="s">
        <v>122</v>
      </c>
      <c r="B713">
        <v>2012</v>
      </c>
      <c r="C713" t="s">
        <v>1</v>
      </c>
      <c r="D713" t="s">
        <v>2</v>
      </c>
      <c r="E713" s="1">
        <v>609</v>
      </c>
    </row>
    <row r="714" spans="1:5">
      <c r="A714" t="s">
        <v>451</v>
      </c>
      <c r="B714">
        <v>2009</v>
      </c>
      <c r="C714" t="s">
        <v>1</v>
      </c>
      <c r="D714" t="s">
        <v>2</v>
      </c>
      <c r="E714" s="1">
        <v>60000</v>
      </c>
    </row>
    <row r="715" spans="1:5">
      <c r="A715" t="s">
        <v>720</v>
      </c>
      <c r="B715">
        <v>2009</v>
      </c>
      <c r="C715" t="s">
        <v>1</v>
      </c>
      <c r="D715" t="s">
        <v>2</v>
      </c>
      <c r="E715" s="1">
        <v>125000</v>
      </c>
    </row>
    <row r="716" spans="1:5">
      <c r="A716" t="s">
        <v>720</v>
      </c>
      <c r="B716">
        <v>2009</v>
      </c>
      <c r="C716" t="s">
        <v>1</v>
      </c>
      <c r="D716" t="s">
        <v>2</v>
      </c>
      <c r="E716" s="1">
        <v>884417</v>
      </c>
    </row>
    <row r="717" spans="1:5">
      <c r="A717" t="s">
        <v>24</v>
      </c>
      <c r="B717">
        <v>2014</v>
      </c>
      <c r="C717" t="s">
        <v>1</v>
      </c>
      <c r="D717" t="s">
        <v>2</v>
      </c>
      <c r="E717" s="1">
        <v>468433</v>
      </c>
    </row>
    <row r="718" spans="1:5">
      <c r="A718" t="s">
        <v>24</v>
      </c>
      <c r="B718">
        <v>2014</v>
      </c>
      <c r="C718" t="s">
        <v>1</v>
      </c>
      <c r="D718" t="s">
        <v>2</v>
      </c>
      <c r="E718" s="1">
        <v>1068280</v>
      </c>
    </row>
    <row r="719" spans="1:5">
      <c r="A719" t="s">
        <v>24</v>
      </c>
      <c r="B719">
        <v>2013</v>
      </c>
      <c r="C719" t="s">
        <v>1</v>
      </c>
      <c r="D719" t="s">
        <v>2</v>
      </c>
      <c r="E719" s="1">
        <v>950548</v>
      </c>
    </row>
    <row r="720" spans="1:5">
      <c r="A720" t="s">
        <v>24</v>
      </c>
      <c r="B720">
        <v>2011</v>
      </c>
      <c r="C720" t="s">
        <v>1</v>
      </c>
      <c r="D720" t="s">
        <v>2</v>
      </c>
      <c r="E720" s="1">
        <v>975000</v>
      </c>
    </row>
    <row r="721" spans="1:5">
      <c r="A721" t="s">
        <v>24</v>
      </c>
      <c r="B721">
        <v>2009</v>
      </c>
      <c r="C721" t="s">
        <v>1</v>
      </c>
      <c r="D721" t="s">
        <v>2</v>
      </c>
      <c r="E721" s="1">
        <v>925111</v>
      </c>
    </row>
    <row r="722" spans="1:5">
      <c r="A722" t="s">
        <v>737</v>
      </c>
      <c r="B722">
        <v>2009</v>
      </c>
      <c r="C722" t="s">
        <v>1</v>
      </c>
      <c r="D722" t="s">
        <v>2</v>
      </c>
      <c r="E722" s="1">
        <v>135000</v>
      </c>
    </row>
    <row r="723" spans="1:5">
      <c r="A723" t="s">
        <v>702</v>
      </c>
      <c r="B723">
        <v>2009</v>
      </c>
      <c r="C723" t="s">
        <v>1</v>
      </c>
      <c r="D723" t="s">
        <v>2</v>
      </c>
      <c r="E723" s="1">
        <v>2652000</v>
      </c>
    </row>
    <row r="724" spans="1:5">
      <c r="A724" t="s">
        <v>541</v>
      </c>
      <c r="B724">
        <v>2009</v>
      </c>
      <c r="C724" t="s">
        <v>1</v>
      </c>
      <c r="D724" t="s">
        <v>2</v>
      </c>
      <c r="E724" s="1">
        <v>743550</v>
      </c>
    </row>
    <row r="725" spans="1:5">
      <c r="A725" t="s">
        <v>378</v>
      </c>
      <c r="B725">
        <v>2010</v>
      </c>
      <c r="C725" t="s">
        <v>1</v>
      </c>
      <c r="D725" t="s">
        <v>2</v>
      </c>
      <c r="E725" s="1">
        <v>1500000</v>
      </c>
    </row>
    <row r="726" spans="1:5">
      <c r="A726" t="s">
        <v>378</v>
      </c>
      <c r="B726">
        <v>2009</v>
      </c>
      <c r="C726" t="s">
        <v>1</v>
      </c>
      <c r="D726" t="s">
        <v>2</v>
      </c>
      <c r="E726" s="1">
        <v>1100000</v>
      </c>
    </row>
    <row r="727" spans="1:5">
      <c r="A727" t="s">
        <v>378</v>
      </c>
      <c r="B727">
        <v>2009</v>
      </c>
      <c r="C727" t="s">
        <v>1</v>
      </c>
      <c r="D727" t="s">
        <v>2</v>
      </c>
      <c r="E727" s="1">
        <v>4500000</v>
      </c>
    </row>
    <row r="728" spans="1:5">
      <c r="A728" t="s">
        <v>120</v>
      </c>
      <c r="B728">
        <v>2013</v>
      </c>
      <c r="C728" t="s">
        <v>1</v>
      </c>
      <c r="D728" t="s">
        <v>2</v>
      </c>
      <c r="E728" s="1">
        <v>99999</v>
      </c>
    </row>
    <row r="729" spans="1:5">
      <c r="A729" t="s">
        <v>473</v>
      </c>
      <c r="B729">
        <v>2009</v>
      </c>
      <c r="C729" t="s">
        <v>1</v>
      </c>
      <c r="D729" t="s">
        <v>2</v>
      </c>
      <c r="E729" s="1">
        <v>2423679</v>
      </c>
    </row>
    <row r="730" spans="1:5">
      <c r="A730" t="s">
        <v>473</v>
      </c>
      <c r="B730">
        <v>2009</v>
      </c>
      <c r="C730" t="s">
        <v>1</v>
      </c>
      <c r="D730" t="s">
        <v>2</v>
      </c>
      <c r="E730" s="1">
        <v>450000</v>
      </c>
    </row>
    <row r="731" spans="1:5">
      <c r="A731" t="s">
        <v>209</v>
      </c>
      <c r="B731">
        <v>2013</v>
      </c>
      <c r="C731" t="s">
        <v>1</v>
      </c>
      <c r="D731" t="s">
        <v>2</v>
      </c>
      <c r="E731" s="1">
        <v>500000</v>
      </c>
    </row>
    <row r="732" spans="1:5">
      <c r="A732" t="s">
        <v>716</v>
      </c>
      <c r="B732">
        <v>2009</v>
      </c>
      <c r="C732" t="s">
        <v>1</v>
      </c>
      <c r="D732" t="s">
        <v>2</v>
      </c>
      <c r="E732" s="1">
        <v>400000</v>
      </c>
    </row>
    <row r="733" spans="1:5">
      <c r="A733" t="s">
        <v>716</v>
      </c>
      <c r="B733">
        <v>2009</v>
      </c>
      <c r="C733" t="s">
        <v>1</v>
      </c>
      <c r="D733" t="s">
        <v>2</v>
      </c>
      <c r="E733" s="1">
        <v>350000</v>
      </c>
    </row>
    <row r="734" spans="1:5">
      <c r="A734" t="s">
        <v>324</v>
      </c>
      <c r="B734">
        <v>2011</v>
      </c>
      <c r="C734" t="s">
        <v>1</v>
      </c>
      <c r="D734" t="s">
        <v>2</v>
      </c>
      <c r="E734" s="1">
        <v>300000</v>
      </c>
    </row>
    <row r="735" spans="1:5">
      <c r="A735" t="s">
        <v>324</v>
      </c>
      <c r="B735">
        <v>2010</v>
      </c>
      <c r="C735" t="s">
        <v>1</v>
      </c>
      <c r="D735" t="s">
        <v>2</v>
      </c>
      <c r="E735" s="1">
        <v>500000</v>
      </c>
    </row>
    <row r="736" spans="1:5">
      <c r="A736" t="s">
        <v>324</v>
      </c>
      <c r="B736">
        <v>2009</v>
      </c>
      <c r="C736" t="s">
        <v>1</v>
      </c>
      <c r="D736" t="s">
        <v>2</v>
      </c>
      <c r="E736" s="1">
        <v>3498875</v>
      </c>
    </row>
    <row r="737" spans="1:5">
      <c r="A737" t="s">
        <v>324</v>
      </c>
      <c r="B737">
        <v>2012</v>
      </c>
      <c r="C737" t="s">
        <v>1</v>
      </c>
      <c r="D737" t="s">
        <v>2</v>
      </c>
      <c r="E737" s="1">
        <v>250000</v>
      </c>
    </row>
    <row r="738" spans="1:5">
      <c r="A738" t="s">
        <v>112</v>
      </c>
      <c r="B738">
        <v>2013</v>
      </c>
      <c r="C738" t="s">
        <v>1</v>
      </c>
      <c r="D738" t="s">
        <v>2</v>
      </c>
      <c r="E738" s="1">
        <v>250000</v>
      </c>
    </row>
    <row r="739" spans="1:5">
      <c r="A739" t="s">
        <v>389</v>
      </c>
      <c r="B739">
        <v>2010</v>
      </c>
      <c r="C739" t="s">
        <v>1</v>
      </c>
      <c r="D739" t="s">
        <v>2</v>
      </c>
      <c r="E739" s="1">
        <v>1144856</v>
      </c>
    </row>
    <row r="740" spans="1:5">
      <c r="A740" t="s">
        <v>30</v>
      </c>
      <c r="B740">
        <v>2014</v>
      </c>
      <c r="C740" t="s">
        <v>1</v>
      </c>
      <c r="D740" t="s">
        <v>2</v>
      </c>
      <c r="E740" s="1">
        <v>281800</v>
      </c>
    </row>
    <row r="741" spans="1:5">
      <c r="A741" t="s">
        <v>30</v>
      </c>
      <c r="B741">
        <v>2011</v>
      </c>
      <c r="C741" t="s">
        <v>1</v>
      </c>
      <c r="D741" t="s">
        <v>2</v>
      </c>
      <c r="E741" s="1">
        <v>600000</v>
      </c>
    </row>
    <row r="742" spans="1:5">
      <c r="A742" t="s">
        <v>30</v>
      </c>
      <c r="B742">
        <v>2009</v>
      </c>
      <c r="C742" t="s">
        <v>1</v>
      </c>
      <c r="D742" t="s">
        <v>2</v>
      </c>
      <c r="E742" s="1">
        <v>400000</v>
      </c>
    </row>
    <row r="743" spans="1:5">
      <c r="A743" t="s">
        <v>498</v>
      </c>
      <c r="B743">
        <v>2009</v>
      </c>
      <c r="C743" t="s">
        <v>1</v>
      </c>
      <c r="D743" t="s">
        <v>2</v>
      </c>
      <c r="E743" s="1">
        <v>225000</v>
      </c>
    </row>
    <row r="744" spans="1:5">
      <c r="A744" t="s">
        <v>799</v>
      </c>
      <c r="B744">
        <v>2009</v>
      </c>
      <c r="C744" t="s">
        <v>1</v>
      </c>
      <c r="D744" t="s">
        <v>2</v>
      </c>
      <c r="E744" s="1">
        <v>2250000</v>
      </c>
    </row>
    <row r="745" spans="1:5">
      <c r="A745" t="s">
        <v>854</v>
      </c>
      <c r="B745">
        <v>2012</v>
      </c>
      <c r="C745" t="s">
        <v>1</v>
      </c>
      <c r="D745" t="s">
        <v>2</v>
      </c>
      <c r="E745" s="1">
        <v>3416901</v>
      </c>
    </row>
    <row r="746" spans="1:5">
      <c r="A746" t="s">
        <v>297</v>
      </c>
      <c r="B746">
        <v>2011</v>
      </c>
      <c r="C746" t="s">
        <v>1</v>
      </c>
      <c r="D746" t="s">
        <v>2</v>
      </c>
      <c r="E746" s="1">
        <v>500000</v>
      </c>
    </row>
    <row r="747" spans="1:5">
      <c r="A747" t="s">
        <v>658</v>
      </c>
      <c r="B747">
        <v>2009</v>
      </c>
      <c r="C747" t="s">
        <v>1</v>
      </c>
      <c r="D747" t="s">
        <v>2</v>
      </c>
      <c r="E747" s="1">
        <v>200000</v>
      </c>
    </row>
    <row r="748" spans="1:5">
      <c r="A748" t="s">
        <v>847</v>
      </c>
      <c r="B748">
        <v>2012</v>
      </c>
      <c r="C748" t="s">
        <v>1</v>
      </c>
      <c r="D748" t="s">
        <v>2</v>
      </c>
      <c r="E748" s="1">
        <v>20283334</v>
      </c>
    </row>
    <row r="749" spans="1:5">
      <c r="A749" t="s">
        <v>42</v>
      </c>
      <c r="B749">
        <v>2013</v>
      </c>
      <c r="C749" t="s">
        <v>1</v>
      </c>
      <c r="D749" t="s">
        <v>2</v>
      </c>
      <c r="E749" s="1">
        <v>298176</v>
      </c>
    </row>
    <row r="750" spans="1:5">
      <c r="A750" t="s">
        <v>42</v>
      </c>
      <c r="B750">
        <v>2010</v>
      </c>
      <c r="C750" t="s">
        <v>1</v>
      </c>
      <c r="D750" t="s">
        <v>2</v>
      </c>
      <c r="E750" s="1">
        <v>1500000</v>
      </c>
    </row>
    <row r="751" spans="1:5">
      <c r="A751" t="s">
        <v>42</v>
      </c>
      <c r="B751">
        <v>2012</v>
      </c>
      <c r="C751" t="s">
        <v>1</v>
      </c>
      <c r="D751" t="s">
        <v>2</v>
      </c>
      <c r="E751" s="1">
        <v>2000</v>
      </c>
    </row>
    <row r="752" spans="1:5">
      <c r="A752" t="s">
        <v>800</v>
      </c>
      <c r="B752">
        <v>2009</v>
      </c>
      <c r="C752" t="s">
        <v>1</v>
      </c>
      <c r="D752" t="s">
        <v>2</v>
      </c>
      <c r="E752" s="1">
        <v>1800000</v>
      </c>
    </row>
    <row r="753" spans="1:5">
      <c r="A753" t="s">
        <v>624</v>
      </c>
      <c r="B753">
        <v>2009</v>
      </c>
      <c r="C753" t="s">
        <v>1</v>
      </c>
      <c r="D753" t="s">
        <v>2</v>
      </c>
      <c r="E753" s="1">
        <v>369000</v>
      </c>
    </row>
    <row r="754" spans="1:5">
      <c r="A754" t="s">
        <v>116</v>
      </c>
      <c r="B754">
        <v>2013</v>
      </c>
      <c r="C754" t="s">
        <v>1</v>
      </c>
      <c r="D754" t="s">
        <v>2</v>
      </c>
      <c r="E754" s="1">
        <v>650000</v>
      </c>
    </row>
    <row r="755" spans="1:5">
      <c r="A755" t="s">
        <v>116</v>
      </c>
      <c r="B755">
        <v>2011</v>
      </c>
      <c r="C755" t="s">
        <v>1</v>
      </c>
      <c r="D755" t="s">
        <v>2</v>
      </c>
      <c r="E755" s="1">
        <v>652255</v>
      </c>
    </row>
    <row r="756" spans="1:5">
      <c r="A756" t="s">
        <v>116</v>
      </c>
      <c r="B756">
        <v>2009</v>
      </c>
      <c r="C756" t="s">
        <v>1</v>
      </c>
      <c r="D756" t="s">
        <v>2</v>
      </c>
      <c r="E756" s="1">
        <v>588559</v>
      </c>
    </row>
    <row r="757" spans="1:5">
      <c r="A757" t="s">
        <v>446</v>
      </c>
      <c r="B757">
        <v>2009</v>
      </c>
      <c r="C757" t="s">
        <v>1</v>
      </c>
      <c r="D757" t="s">
        <v>2</v>
      </c>
      <c r="E757" s="1">
        <v>653077</v>
      </c>
    </row>
    <row r="758" spans="1:5">
      <c r="A758" t="s">
        <v>579</v>
      </c>
      <c r="B758">
        <v>2009</v>
      </c>
      <c r="C758" t="s">
        <v>1</v>
      </c>
      <c r="D758" t="s">
        <v>2</v>
      </c>
      <c r="E758" s="1">
        <v>500000</v>
      </c>
    </row>
    <row r="759" spans="1:5">
      <c r="A759" t="s">
        <v>579</v>
      </c>
      <c r="B759">
        <v>2009</v>
      </c>
      <c r="C759" t="s">
        <v>1</v>
      </c>
      <c r="D759" t="s">
        <v>2</v>
      </c>
      <c r="E759" s="1">
        <v>1957395</v>
      </c>
    </row>
    <row r="760" spans="1:5">
      <c r="A760" t="s">
        <v>579</v>
      </c>
      <c r="B760">
        <v>2009</v>
      </c>
      <c r="C760" t="s">
        <v>1</v>
      </c>
      <c r="D760" t="s">
        <v>2</v>
      </c>
      <c r="E760" s="1">
        <v>993317</v>
      </c>
    </row>
    <row r="761" spans="1:5">
      <c r="A761" t="s">
        <v>579</v>
      </c>
      <c r="B761">
        <v>2009</v>
      </c>
      <c r="C761" t="s">
        <v>1</v>
      </c>
      <c r="D761" t="s">
        <v>2</v>
      </c>
      <c r="E761" s="1">
        <v>3768084</v>
      </c>
    </row>
    <row r="762" spans="1:5">
      <c r="A762" t="s">
        <v>632</v>
      </c>
      <c r="B762">
        <v>2009</v>
      </c>
      <c r="C762" t="s">
        <v>1</v>
      </c>
      <c r="D762" t="s">
        <v>2</v>
      </c>
      <c r="E762" s="1">
        <v>886381</v>
      </c>
    </row>
    <row r="763" spans="1:5">
      <c r="A763" t="s">
        <v>632</v>
      </c>
      <c r="B763">
        <v>2009</v>
      </c>
      <c r="C763" t="s">
        <v>1</v>
      </c>
      <c r="D763" t="s">
        <v>2</v>
      </c>
      <c r="E763" s="1">
        <v>6000000</v>
      </c>
    </row>
    <row r="764" spans="1:5">
      <c r="A764" t="s">
        <v>594</v>
      </c>
      <c r="B764">
        <v>2009</v>
      </c>
      <c r="C764" t="s">
        <v>1</v>
      </c>
      <c r="D764" t="s">
        <v>2</v>
      </c>
      <c r="E764" s="1">
        <v>50000</v>
      </c>
    </row>
    <row r="765" spans="1:5">
      <c r="A765" t="s">
        <v>594</v>
      </c>
      <c r="B765">
        <v>2009</v>
      </c>
      <c r="C765" t="s">
        <v>1</v>
      </c>
      <c r="D765" t="s">
        <v>2</v>
      </c>
      <c r="E765" s="1">
        <v>1939650</v>
      </c>
    </row>
    <row r="766" spans="1:5">
      <c r="A766" t="s">
        <v>422</v>
      </c>
      <c r="B766">
        <v>2010</v>
      </c>
      <c r="C766" t="s">
        <v>1</v>
      </c>
      <c r="D766" t="s">
        <v>2</v>
      </c>
      <c r="E766" s="1">
        <v>2628713</v>
      </c>
    </row>
    <row r="767" spans="1:5">
      <c r="A767" t="s">
        <v>252</v>
      </c>
      <c r="B767">
        <v>2013</v>
      </c>
      <c r="C767" t="s">
        <v>1</v>
      </c>
      <c r="D767" t="s">
        <v>2</v>
      </c>
      <c r="E767" s="1">
        <v>200000</v>
      </c>
    </row>
    <row r="768" spans="1:5">
      <c r="A768" t="s">
        <v>252</v>
      </c>
      <c r="B768">
        <v>2010</v>
      </c>
      <c r="C768" t="s">
        <v>1</v>
      </c>
      <c r="D768" t="s">
        <v>2</v>
      </c>
      <c r="E768" s="1">
        <v>74900</v>
      </c>
    </row>
    <row r="769" spans="1:5">
      <c r="A769" t="s">
        <v>252</v>
      </c>
      <c r="B769">
        <v>2009</v>
      </c>
      <c r="C769" t="s">
        <v>1</v>
      </c>
      <c r="D769" t="s">
        <v>2</v>
      </c>
      <c r="E769" s="1">
        <v>5420332</v>
      </c>
    </row>
    <row r="770" spans="1:5">
      <c r="A770" t="s">
        <v>252</v>
      </c>
      <c r="B770">
        <v>2009</v>
      </c>
      <c r="C770" t="s">
        <v>1</v>
      </c>
      <c r="D770" t="s">
        <v>2</v>
      </c>
      <c r="E770" s="1">
        <v>1572810</v>
      </c>
    </row>
    <row r="771" spans="1:5">
      <c r="A771" t="s">
        <v>742</v>
      </c>
      <c r="B771">
        <v>2009</v>
      </c>
      <c r="C771" t="s">
        <v>1</v>
      </c>
      <c r="D771" t="s">
        <v>2</v>
      </c>
      <c r="E771" s="1">
        <v>1929000</v>
      </c>
    </row>
    <row r="772" spans="1:5">
      <c r="A772" t="s">
        <v>109</v>
      </c>
      <c r="B772">
        <v>2013</v>
      </c>
      <c r="C772" t="s">
        <v>1</v>
      </c>
      <c r="D772" t="s">
        <v>2</v>
      </c>
      <c r="E772" s="1">
        <v>1749070</v>
      </c>
    </row>
    <row r="773" spans="1:5">
      <c r="A773" t="s">
        <v>109</v>
      </c>
      <c r="B773">
        <v>2013</v>
      </c>
      <c r="C773" t="s">
        <v>1</v>
      </c>
      <c r="D773" t="s">
        <v>2</v>
      </c>
      <c r="E773" s="1">
        <v>500000</v>
      </c>
    </row>
    <row r="774" spans="1:5">
      <c r="A774" t="s">
        <v>109</v>
      </c>
      <c r="B774">
        <v>2013</v>
      </c>
      <c r="C774" t="s">
        <v>1</v>
      </c>
      <c r="D774" t="s">
        <v>2</v>
      </c>
      <c r="E774" s="1">
        <v>100000</v>
      </c>
    </row>
    <row r="775" spans="1:5">
      <c r="A775" t="s">
        <v>109</v>
      </c>
      <c r="B775">
        <v>2011</v>
      </c>
      <c r="C775" t="s">
        <v>1</v>
      </c>
      <c r="D775" t="s">
        <v>2</v>
      </c>
      <c r="E775" s="1">
        <v>500906</v>
      </c>
    </row>
    <row r="776" spans="1:5">
      <c r="A776" t="s">
        <v>109</v>
      </c>
      <c r="B776">
        <v>2009</v>
      </c>
      <c r="C776" t="s">
        <v>1</v>
      </c>
      <c r="D776" t="s">
        <v>2</v>
      </c>
      <c r="E776" s="1">
        <v>5549352</v>
      </c>
    </row>
    <row r="777" spans="1:5">
      <c r="A777" t="s">
        <v>314</v>
      </c>
      <c r="B777">
        <v>2011</v>
      </c>
      <c r="C777" t="s">
        <v>1</v>
      </c>
      <c r="D777" t="s">
        <v>2</v>
      </c>
      <c r="E777" s="1">
        <v>210360</v>
      </c>
    </row>
    <row r="778" spans="1:5">
      <c r="A778" t="s">
        <v>210</v>
      </c>
      <c r="B778">
        <v>2013</v>
      </c>
      <c r="C778" t="s">
        <v>1</v>
      </c>
      <c r="D778" t="s">
        <v>2</v>
      </c>
      <c r="E778" s="1">
        <v>5197878</v>
      </c>
    </row>
    <row r="779" spans="1:5">
      <c r="A779" t="s">
        <v>210</v>
      </c>
      <c r="B779">
        <v>2013</v>
      </c>
      <c r="C779" t="s">
        <v>1</v>
      </c>
      <c r="D779" t="s">
        <v>2</v>
      </c>
      <c r="E779" s="1">
        <v>175644</v>
      </c>
    </row>
    <row r="780" spans="1:5">
      <c r="A780" t="s">
        <v>66</v>
      </c>
      <c r="B780">
        <v>2013</v>
      </c>
      <c r="C780" t="s">
        <v>1</v>
      </c>
      <c r="D780" t="s">
        <v>2</v>
      </c>
      <c r="E780" s="1">
        <v>200000</v>
      </c>
    </row>
    <row r="781" spans="1:5">
      <c r="A781" t="s">
        <v>66</v>
      </c>
      <c r="B781">
        <v>2013</v>
      </c>
      <c r="C781" t="s">
        <v>1</v>
      </c>
      <c r="D781" t="s">
        <v>2</v>
      </c>
      <c r="E781" s="1">
        <v>286500</v>
      </c>
    </row>
    <row r="782" spans="1:5">
      <c r="A782" t="s">
        <v>66</v>
      </c>
      <c r="B782">
        <v>2012</v>
      </c>
      <c r="C782" t="s">
        <v>1</v>
      </c>
      <c r="D782" t="s">
        <v>2</v>
      </c>
      <c r="E782" s="1">
        <v>299384</v>
      </c>
    </row>
    <row r="783" spans="1:5">
      <c r="A783" t="s">
        <v>331</v>
      </c>
      <c r="B783">
        <v>2011</v>
      </c>
      <c r="C783" t="s">
        <v>1</v>
      </c>
      <c r="D783" t="s">
        <v>2</v>
      </c>
      <c r="E783" s="1">
        <v>143600</v>
      </c>
    </row>
    <row r="784" spans="1:5">
      <c r="A784" t="s">
        <v>331</v>
      </c>
      <c r="B784">
        <v>2011</v>
      </c>
      <c r="C784" t="s">
        <v>1</v>
      </c>
      <c r="D784" t="s">
        <v>2</v>
      </c>
      <c r="E784" s="1">
        <v>300000</v>
      </c>
    </row>
    <row r="785" spans="1:5">
      <c r="A785" t="s">
        <v>838</v>
      </c>
      <c r="B785">
        <v>2012</v>
      </c>
      <c r="C785" t="s">
        <v>1</v>
      </c>
      <c r="D785" t="s">
        <v>2</v>
      </c>
      <c r="E785" s="1">
        <v>1466983</v>
      </c>
    </row>
    <row r="786" spans="1:5">
      <c r="A786" t="s">
        <v>274</v>
      </c>
      <c r="B786">
        <v>2011</v>
      </c>
      <c r="C786" t="s">
        <v>1</v>
      </c>
      <c r="D786" t="s">
        <v>2</v>
      </c>
      <c r="E786" s="1">
        <v>497499</v>
      </c>
    </row>
    <row r="787" spans="1:5">
      <c r="A787" t="s">
        <v>274</v>
      </c>
      <c r="B787">
        <v>2011</v>
      </c>
      <c r="C787" t="s">
        <v>1</v>
      </c>
      <c r="D787" t="s">
        <v>2</v>
      </c>
      <c r="E787" s="1">
        <v>697310</v>
      </c>
    </row>
    <row r="788" spans="1:5">
      <c r="A788" t="s">
        <v>274</v>
      </c>
      <c r="B788">
        <v>2010</v>
      </c>
      <c r="C788" t="s">
        <v>1</v>
      </c>
      <c r="D788" t="s">
        <v>2</v>
      </c>
      <c r="E788" s="1">
        <v>2500000</v>
      </c>
    </row>
    <row r="789" spans="1:5">
      <c r="A789" t="s">
        <v>274</v>
      </c>
      <c r="B789">
        <v>2009</v>
      </c>
      <c r="C789" t="s">
        <v>1</v>
      </c>
      <c r="D789" t="s">
        <v>2</v>
      </c>
      <c r="E789" s="1">
        <v>11437987</v>
      </c>
    </row>
    <row r="790" spans="1:5">
      <c r="A790" t="s">
        <v>274</v>
      </c>
      <c r="B790">
        <v>2009</v>
      </c>
      <c r="C790" t="s">
        <v>1</v>
      </c>
      <c r="D790" t="s">
        <v>2</v>
      </c>
      <c r="E790" s="1">
        <v>11521425</v>
      </c>
    </row>
    <row r="791" spans="1:5">
      <c r="A791" t="s">
        <v>274</v>
      </c>
      <c r="B791">
        <v>2009</v>
      </c>
      <c r="C791" t="s">
        <v>1</v>
      </c>
      <c r="D791" t="s">
        <v>2</v>
      </c>
      <c r="E791" s="1">
        <v>330000</v>
      </c>
    </row>
    <row r="792" spans="1:5">
      <c r="A792" t="s">
        <v>274</v>
      </c>
      <c r="B792">
        <v>2009</v>
      </c>
      <c r="C792" t="s">
        <v>1</v>
      </c>
      <c r="D792" t="s">
        <v>2</v>
      </c>
      <c r="E792" s="1">
        <v>7913604</v>
      </c>
    </row>
    <row r="793" spans="1:5">
      <c r="A793" t="s">
        <v>274</v>
      </c>
      <c r="B793">
        <v>2009</v>
      </c>
      <c r="C793" t="s">
        <v>1</v>
      </c>
      <c r="D793" t="s">
        <v>2</v>
      </c>
      <c r="E793" s="1">
        <v>1697978</v>
      </c>
    </row>
    <row r="794" spans="1:5">
      <c r="A794" t="s">
        <v>274</v>
      </c>
      <c r="B794">
        <v>2009</v>
      </c>
      <c r="C794" t="s">
        <v>1</v>
      </c>
      <c r="D794" t="s">
        <v>2</v>
      </c>
      <c r="E794" s="1">
        <v>7613637</v>
      </c>
    </row>
    <row r="795" spans="1:5">
      <c r="A795" t="s">
        <v>274</v>
      </c>
      <c r="B795">
        <v>2009</v>
      </c>
      <c r="C795" t="s">
        <v>1</v>
      </c>
      <c r="D795" t="s">
        <v>2</v>
      </c>
      <c r="E795" s="1">
        <v>13669000</v>
      </c>
    </row>
    <row r="796" spans="1:5">
      <c r="A796" t="s">
        <v>274</v>
      </c>
      <c r="B796">
        <v>2009</v>
      </c>
      <c r="C796" t="s">
        <v>1</v>
      </c>
      <c r="D796" t="s">
        <v>2</v>
      </c>
      <c r="E796" s="1">
        <v>628761</v>
      </c>
    </row>
    <row r="797" spans="1:5">
      <c r="A797" t="s">
        <v>274</v>
      </c>
      <c r="B797">
        <v>2009</v>
      </c>
      <c r="C797" t="s">
        <v>1</v>
      </c>
      <c r="D797" t="s">
        <v>2</v>
      </c>
      <c r="E797" s="1">
        <v>5189705</v>
      </c>
    </row>
    <row r="798" spans="1:5">
      <c r="A798" t="s">
        <v>274</v>
      </c>
      <c r="B798">
        <v>2012</v>
      </c>
      <c r="C798" t="s">
        <v>1</v>
      </c>
      <c r="D798" t="s">
        <v>2</v>
      </c>
      <c r="E798" s="1">
        <v>500000</v>
      </c>
    </row>
    <row r="799" spans="1:5">
      <c r="A799" t="s">
        <v>48</v>
      </c>
      <c r="B799">
        <v>2013</v>
      </c>
      <c r="C799" t="s">
        <v>1</v>
      </c>
      <c r="D799" t="s">
        <v>2</v>
      </c>
      <c r="E799" s="1">
        <v>487071</v>
      </c>
    </row>
    <row r="800" spans="1:5">
      <c r="A800" t="s">
        <v>48</v>
      </c>
      <c r="B800">
        <v>2009</v>
      </c>
      <c r="C800" t="s">
        <v>1</v>
      </c>
      <c r="D800" t="s">
        <v>2</v>
      </c>
      <c r="E800" s="1">
        <v>1995651</v>
      </c>
    </row>
    <row r="801" spans="1:5">
      <c r="A801" t="s">
        <v>48</v>
      </c>
      <c r="B801">
        <v>2009</v>
      </c>
      <c r="C801" t="s">
        <v>1</v>
      </c>
      <c r="D801" t="s">
        <v>2</v>
      </c>
      <c r="E801" s="1">
        <v>1900000</v>
      </c>
    </row>
    <row r="802" spans="1:5">
      <c r="A802" t="s">
        <v>48</v>
      </c>
      <c r="B802">
        <v>2009</v>
      </c>
      <c r="C802" t="s">
        <v>1</v>
      </c>
      <c r="D802" t="s">
        <v>2</v>
      </c>
      <c r="E802" s="1">
        <v>883200</v>
      </c>
    </row>
    <row r="803" spans="1:5">
      <c r="A803" t="s">
        <v>841</v>
      </c>
      <c r="B803">
        <v>2012</v>
      </c>
      <c r="C803" t="s">
        <v>1</v>
      </c>
      <c r="D803" t="s">
        <v>2</v>
      </c>
      <c r="E803" s="1">
        <v>1054143</v>
      </c>
    </row>
    <row r="804" spans="1:5">
      <c r="A804" t="s">
        <v>848</v>
      </c>
      <c r="B804">
        <v>2012</v>
      </c>
      <c r="C804" t="s">
        <v>1</v>
      </c>
      <c r="D804" t="s">
        <v>2</v>
      </c>
      <c r="E804" s="1">
        <v>698587</v>
      </c>
    </row>
    <row r="805" spans="1:5">
      <c r="A805" t="s">
        <v>774</v>
      </c>
      <c r="B805">
        <v>2009</v>
      </c>
      <c r="C805" t="s">
        <v>1</v>
      </c>
      <c r="D805" t="s">
        <v>2</v>
      </c>
      <c r="E805" s="1">
        <v>1500000</v>
      </c>
    </row>
    <row r="806" spans="1:5">
      <c r="A806" t="s">
        <v>616</v>
      </c>
      <c r="B806">
        <v>2009</v>
      </c>
      <c r="C806" t="s">
        <v>1</v>
      </c>
      <c r="D806" t="s">
        <v>2</v>
      </c>
      <c r="E806" s="1">
        <v>3079800</v>
      </c>
    </row>
    <row r="807" spans="1:5">
      <c r="A807" t="s">
        <v>616</v>
      </c>
      <c r="B807">
        <v>2009</v>
      </c>
      <c r="C807" t="s">
        <v>1</v>
      </c>
      <c r="D807" t="s">
        <v>2</v>
      </c>
      <c r="E807" s="1">
        <v>300000</v>
      </c>
    </row>
    <row r="808" spans="1:5">
      <c r="A808" t="s">
        <v>616</v>
      </c>
      <c r="B808">
        <v>2009</v>
      </c>
      <c r="C808" t="s">
        <v>1</v>
      </c>
      <c r="D808" t="s">
        <v>2</v>
      </c>
      <c r="E808" s="1">
        <v>7030400</v>
      </c>
    </row>
    <row r="809" spans="1:5">
      <c r="A809" t="s">
        <v>751</v>
      </c>
      <c r="B809">
        <v>2009</v>
      </c>
      <c r="C809" t="s">
        <v>1</v>
      </c>
      <c r="D809" t="s">
        <v>2</v>
      </c>
      <c r="E809" s="1">
        <v>1095000</v>
      </c>
    </row>
    <row r="810" spans="1:5">
      <c r="A810" t="s">
        <v>751</v>
      </c>
      <c r="B810">
        <v>2009</v>
      </c>
      <c r="C810" t="s">
        <v>1</v>
      </c>
      <c r="D810" t="s">
        <v>2</v>
      </c>
      <c r="E810" s="1">
        <v>242000</v>
      </c>
    </row>
    <row r="811" spans="1:5">
      <c r="A811" t="s">
        <v>349</v>
      </c>
      <c r="B811">
        <v>2011</v>
      </c>
      <c r="C811" t="s">
        <v>1</v>
      </c>
      <c r="D811" t="s">
        <v>2</v>
      </c>
      <c r="E811" s="1">
        <v>300000</v>
      </c>
    </row>
    <row r="812" spans="1:5">
      <c r="A812" t="s">
        <v>349</v>
      </c>
      <c r="B812">
        <v>2011</v>
      </c>
      <c r="C812" t="s">
        <v>1</v>
      </c>
      <c r="D812" t="s">
        <v>2</v>
      </c>
      <c r="E812" s="1">
        <v>300000</v>
      </c>
    </row>
    <row r="813" spans="1:5">
      <c r="A813" t="s">
        <v>304</v>
      </c>
      <c r="B813">
        <v>2011</v>
      </c>
      <c r="C813" t="s">
        <v>1</v>
      </c>
      <c r="D813" t="s">
        <v>2</v>
      </c>
      <c r="E813" s="1">
        <v>476553</v>
      </c>
    </row>
    <row r="814" spans="1:5">
      <c r="A814" t="s">
        <v>123</v>
      </c>
      <c r="B814">
        <v>2013</v>
      </c>
      <c r="C814" t="s">
        <v>1</v>
      </c>
      <c r="D814" t="s">
        <v>2</v>
      </c>
      <c r="E814" s="1">
        <v>497878</v>
      </c>
    </row>
    <row r="815" spans="1:5">
      <c r="A815" t="s">
        <v>123</v>
      </c>
      <c r="B815">
        <v>2013</v>
      </c>
      <c r="C815" t="s">
        <v>1</v>
      </c>
      <c r="D815" t="s">
        <v>2</v>
      </c>
      <c r="E815" s="1">
        <v>40000</v>
      </c>
    </row>
    <row r="816" spans="1:5">
      <c r="A816" t="s">
        <v>123</v>
      </c>
      <c r="B816">
        <v>2011</v>
      </c>
      <c r="C816" t="s">
        <v>1</v>
      </c>
      <c r="D816" t="s">
        <v>2</v>
      </c>
      <c r="E816" s="1">
        <v>9800877</v>
      </c>
    </row>
    <row r="817" spans="1:5">
      <c r="A817" t="s">
        <v>123</v>
      </c>
      <c r="B817">
        <v>2010</v>
      </c>
      <c r="C817" t="s">
        <v>1</v>
      </c>
      <c r="D817" t="s">
        <v>2</v>
      </c>
      <c r="E817" s="1">
        <v>1000000</v>
      </c>
    </row>
    <row r="818" spans="1:5">
      <c r="A818" t="s">
        <v>123</v>
      </c>
      <c r="B818">
        <v>2009</v>
      </c>
      <c r="C818" t="s">
        <v>1</v>
      </c>
      <c r="D818" t="s">
        <v>2</v>
      </c>
      <c r="E818" s="1">
        <v>1557098</v>
      </c>
    </row>
    <row r="819" spans="1:5">
      <c r="A819" t="s">
        <v>123</v>
      </c>
      <c r="B819">
        <v>2012</v>
      </c>
      <c r="C819" t="s">
        <v>1</v>
      </c>
      <c r="D819" t="s">
        <v>2</v>
      </c>
      <c r="E819" s="1">
        <v>8000</v>
      </c>
    </row>
    <row r="820" spans="1:5">
      <c r="A820" t="s">
        <v>762</v>
      </c>
      <c r="B820">
        <v>2009</v>
      </c>
      <c r="C820" t="s">
        <v>1</v>
      </c>
      <c r="D820" t="s">
        <v>2</v>
      </c>
      <c r="E820" s="1">
        <v>124200</v>
      </c>
    </row>
    <row r="821" spans="1:5">
      <c r="A821" t="s">
        <v>548</v>
      </c>
      <c r="B821">
        <v>2009</v>
      </c>
      <c r="C821" t="s">
        <v>1</v>
      </c>
      <c r="D821" t="s">
        <v>2</v>
      </c>
      <c r="E821" s="1">
        <v>137500</v>
      </c>
    </row>
    <row r="822" spans="1:5">
      <c r="A822" t="s">
        <v>548</v>
      </c>
      <c r="B822">
        <v>2009</v>
      </c>
      <c r="C822" t="s">
        <v>1</v>
      </c>
      <c r="D822" t="s">
        <v>2</v>
      </c>
      <c r="E822" s="1">
        <v>971421</v>
      </c>
    </row>
    <row r="823" spans="1:5">
      <c r="A823" t="s">
        <v>329</v>
      </c>
      <c r="B823">
        <v>2011</v>
      </c>
      <c r="C823" t="s">
        <v>1</v>
      </c>
      <c r="D823" t="s">
        <v>2</v>
      </c>
      <c r="E823" s="1">
        <v>4079361</v>
      </c>
    </row>
    <row r="824" spans="1:5">
      <c r="A824" t="s">
        <v>329</v>
      </c>
      <c r="B824">
        <v>2010</v>
      </c>
      <c r="C824" t="s">
        <v>1</v>
      </c>
      <c r="D824" t="s">
        <v>2</v>
      </c>
      <c r="E824" s="1">
        <v>1464667</v>
      </c>
    </row>
    <row r="825" spans="1:5">
      <c r="A825" t="s">
        <v>565</v>
      </c>
      <c r="B825">
        <v>2009</v>
      </c>
      <c r="C825" t="s">
        <v>1</v>
      </c>
      <c r="D825" t="s">
        <v>2</v>
      </c>
      <c r="E825" s="1">
        <v>300000</v>
      </c>
    </row>
    <row r="826" spans="1:5">
      <c r="A826" t="s">
        <v>285</v>
      </c>
      <c r="B826">
        <v>2011</v>
      </c>
      <c r="C826" t="s">
        <v>1</v>
      </c>
      <c r="D826" t="s">
        <v>2</v>
      </c>
      <c r="E826" s="1">
        <v>23476</v>
      </c>
    </row>
    <row r="827" spans="1:5">
      <c r="A827" t="s">
        <v>152</v>
      </c>
      <c r="B827">
        <v>2013</v>
      </c>
      <c r="C827" t="s">
        <v>1</v>
      </c>
      <c r="D827" t="s">
        <v>2</v>
      </c>
      <c r="E827" s="1">
        <v>82800</v>
      </c>
    </row>
    <row r="828" spans="1:5">
      <c r="A828" t="s">
        <v>152</v>
      </c>
      <c r="B828">
        <v>2011</v>
      </c>
      <c r="C828" t="s">
        <v>1</v>
      </c>
      <c r="D828" t="s">
        <v>2</v>
      </c>
      <c r="E828" s="1">
        <v>50000</v>
      </c>
    </row>
    <row r="829" spans="1:5">
      <c r="A829" t="s">
        <v>152</v>
      </c>
      <c r="B829">
        <v>2012</v>
      </c>
      <c r="C829" t="s">
        <v>1</v>
      </c>
      <c r="D829" t="s">
        <v>2</v>
      </c>
      <c r="E829" s="1">
        <v>100000</v>
      </c>
    </row>
    <row r="830" spans="1:5">
      <c r="A830" t="s">
        <v>161</v>
      </c>
      <c r="B830">
        <v>2013</v>
      </c>
      <c r="C830" t="s">
        <v>1</v>
      </c>
      <c r="D830" t="s">
        <v>2</v>
      </c>
      <c r="E830" s="1">
        <v>61929</v>
      </c>
    </row>
    <row r="831" spans="1:5">
      <c r="A831" t="s">
        <v>161</v>
      </c>
      <c r="B831">
        <v>2011</v>
      </c>
      <c r="C831" t="s">
        <v>1</v>
      </c>
      <c r="D831" t="s">
        <v>2</v>
      </c>
      <c r="E831" s="1">
        <v>49500</v>
      </c>
    </row>
    <row r="832" spans="1:5">
      <c r="A832" t="s">
        <v>161</v>
      </c>
      <c r="B832">
        <v>2012</v>
      </c>
      <c r="C832" t="s">
        <v>1</v>
      </c>
      <c r="D832" t="s">
        <v>2</v>
      </c>
      <c r="E832" s="1">
        <v>99651</v>
      </c>
    </row>
    <row r="833" spans="1:5">
      <c r="A833" t="s">
        <v>282</v>
      </c>
      <c r="B833">
        <v>2011</v>
      </c>
      <c r="C833" t="s">
        <v>1</v>
      </c>
      <c r="D833" t="s">
        <v>2</v>
      </c>
      <c r="E833" s="1">
        <v>42500</v>
      </c>
    </row>
    <row r="834" spans="1:5">
      <c r="A834" t="s">
        <v>7</v>
      </c>
      <c r="B834">
        <v>2014</v>
      </c>
      <c r="C834" t="s">
        <v>1</v>
      </c>
      <c r="D834" t="s">
        <v>2</v>
      </c>
      <c r="E834" s="1">
        <v>100000</v>
      </c>
    </row>
    <row r="835" spans="1:5">
      <c r="A835" t="s">
        <v>7</v>
      </c>
      <c r="B835">
        <v>2013</v>
      </c>
      <c r="C835" t="s">
        <v>1</v>
      </c>
      <c r="D835" t="s">
        <v>2</v>
      </c>
      <c r="E835" s="1">
        <v>2694891</v>
      </c>
    </row>
    <row r="836" spans="1:5">
      <c r="A836" t="s">
        <v>7</v>
      </c>
      <c r="B836">
        <v>2013</v>
      </c>
      <c r="C836" t="s">
        <v>1</v>
      </c>
      <c r="D836" t="s">
        <v>2</v>
      </c>
      <c r="E836" s="1">
        <v>750000</v>
      </c>
    </row>
    <row r="837" spans="1:5">
      <c r="A837" t="s">
        <v>7</v>
      </c>
      <c r="B837">
        <v>2011</v>
      </c>
      <c r="C837" t="s">
        <v>1</v>
      </c>
      <c r="D837" t="s">
        <v>2</v>
      </c>
      <c r="E837" s="1">
        <v>170000</v>
      </c>
    </row>
    <row r="838" spans="1:5">
      <c r="A838" t="s">
        <v>7</v>
      </c>
      <c r="B838">
        <v>2009</v>
      </c>
      <c r="C838" t="s">
        <v>1</v>
      </c>
      <c r="D838" t="s">
        <v>2</v>
      </c>
      <c r="E838" s="1">
        <v>468500</v>
      </c>
    </row>
    <row r="839" spans="1:5">
      <c r="A839" t="s">
        <v>7</v>
      </c>
      <c r="B839">
        <v>2009</v>
      </c>
      <c r="C839" t="s">
        <v>1</v>
      </c>
      <c r="D839" t="s">
        <v>2</v>
      </c>
      <c r="E839" s="1">
        <v>7910896</v>
      </c>
    </row>
    <row r="840" spans="1:5">
      <c r="A840" t="s">
        <v>7</v>
      </c>
      <c r="B840">
        <v>2009</v>
      </c>
      <c r="C840" t="s">
        <v>1</v>
      </c>
      <c r="D840" t="s">
        <v>2</v>
      </c>
      <c r="E840" s="1">
        <v>378013</v>
      </c>
    </row>
    <row r="841" spans="1:5">
      <c r="A841" t="s">
        <v>7</v>
      </c>
      <c r="B841">
        <v>2012</v>
      </c>
      <c r="C841" t="s">
        <v>1</v>
      </c>
      <c r="D841" t="s">
        <v>2</v>
      </c>
      <c r="E841" s="1">
        <v>1130000</v>
      </c>
    </row>
    <row r="842" spans="1:5">
      <c r="A842" t="s">
        <v>276</v>
      </c>
      <c r="B842">
        <v>2011</v>
      </c>
      <c r="C842" t="s">
        <v>1</v>
      </c>
      <c r="D842" t="s">
        <v>2</v>
      </c>
      <c r="E842" s="1">
        <v>50000</v>
      </c>
    </row>
    <row r="843" spans="1:5">
      <c r="A843" t="s">
        <v>276</v>
      </c>
      <c r="B843">
        <v>2011</v>
      </c>
      <c r="C843" t="s">
        <v>1</v>
      </c>
      <c r="D843" t="s">
        <v>2</v>
      </c>
      <c r="E843" s="1">
        <v>100000</v>
      </c>
    </row>
    <row r="844" spans="1:5">
      <c r="A844" t="s">
        <v>276</v>
      </c>
      <c r="B844">
        <v>2012</v>
      </c>
      <c r="C844" t="s">
        <v>1</v>
      </c>
      <c r="D844" t="s">
        <v>2</v>
      </c>
      <c r="E844" s="1">
        <v>100000</v>
      </c>
    </row>
    <row r="845" spans="1:5">
      <c r="A845" t="s">
        <v>276</v>
      </c>
      <c r="B845">
        <v>2012</v>
      </c>
      <c r="C845" t="s">
        <v>1</v>
      </c>
      <c r="D845" t="s">
        <v>2</v>
      </c>
      <c r="E845" s="1">
        <v>100000</v>
      </c>
    </row>
    <row r="846" spans="1:5">
      <c r="A846" t="s">
        <v>278</v>
      </c>
      <c r="B846">
        <v>2011</v>
      </c>
      <c r="C846" t="s">
        <v>1</v>
      </c>
      <c r="D846" t="s">
        <v>2</v>
      </c>
      <c r="E846" s="1">
        <v>47810</v>
      </c>
    </row>
    <row r="847" spans="1:5">
      <c r="A847" t="s">
        <v>284</v>
      </c>
      <c r="B847">
        <v>2011</v>
      </c>
      <c r="C847" t="s">
        <v>1</v>
      </c>
      <c r="D847" t="s">
        <v>2</v>
      </c>
      <c r="E847" s="1">
        <v>50000</v>
      </c>
    </row>
    <row r="848" spans="1:5">
      <c r="A848" t="s">
        <v>154</v>
      </c>
      <c r="B848">
        <v>2013</v>
      </c>
      <c r="C848" t="s">
        <v>1</v>
      </c>
      <c r="D848" t="s">
        <v>2</v>
      </c>
      <c r="E848" s="1">
        <v>75000</v>
      </c>
    </row>
    <row r="849" spans="1:5">
      <c r="A849" t="s">
        <v>160</v>
      </c>
      <c r="B849">
        <v>2013</v>
      </c>
      <c r="C849" t="s">
        <v>1</v>
      </c>
      <c r="D849" t="s">
        <v>2</v>
      </c>
      <c r="E849" s="1">
        <v>74871</v>
      </c>
    </row>
    <row r="850" spans="1:5">
      <c r="A850" t="s">
        <v>160</v>
      </c>
      <c r="B850">
        <v>2009</v>
      </c>
      <c r="C850" t="s">
        <v>1</v>
      </c>
      <c r="D850" t="s">
        <v>2</v>
      </c>
      <c r="E850" s="1">
        <v>10000000</v>
      </c>
    </row>
    <row r="851" spans="1:5">
      <c r="A851" t="s">
        <v>766</v>
      </c>
      <c r="B851">
        <v>2009</v>
      </c>
      <c r="C851" t="s">
        <v>1</v>
      </c>
      <c r="D851" t="s">
        <v>2</v>
      </c>
      <c r="E851" s="1">
        <v>250400</v>
      </c>
    </row>
    <row r="852" spans="1:5">
      <c r="A852" t="s">
        <v>727</v>
      </c>
      <c r="B852">
        <v>2009</v>
      </c>
      <c r="C852" t="s">
        <v>1</v>
      </c>
      <c r="D852" t="s">
        <v>2</v>
      </c>
      <c r="E852" s="1">
        <v>81000</v>
      </c>
    </row>
    <row r="853" spans="1:5">
      <c r="A853" t="s">
        <v>180</v>
      </c>
      <c r="B853">
        <v>2013</v>
      </c>
      <c r="C853" t="s">
        <v>1</v>
      </c>
      <c r="D853" t="s">
        <v>2</v>
      </c>
      <c r="E853" s="1">
        <v>241747</v>
      </c>
    </row>
    <row r="854" spans="1:5">
      <c r="A854" t="s">
        <v>180</v>
      </c>
      <c r="B854">
        <v>2009</v>
      </c>
      <c r="C854" t="s">
        <v>1</v>
      </c>
      <c r="D854" t="s">
        <v>2</v>
      </c>
      <c r="E854" s="1">
        <v>490021</v>
      </c>
    </row>
    <row r="855" spans="1:5">
      <c r="A855" t="s">
        <v>180</v>
      </c>
      <c r="B855">
        <v>2009</v>
      </c>
      <c r="C855" t="s">
        <v>1</v>
      </c>
      <c r="D855" t="s">
        <v>2</v>
      </c>
      <c r="E855" s="1">
        <v>798160</v>
      </c>
    </row>
    <row r="856" spans="1:5">
      <c r="A856" t="s">
        <v>180</v>
      </c>
      <c r="B856">
        <v>2009</v>
      </c>
      <c r="C856" t="s">
        <v>1</v>
      </c>
      <c r="D856" t="s">
        <v>2</v>
      </c>
      <c r="E856" s="1">
        <v>979000</v>
      </c>
    </row>
    <row r="857" spans="1:5">
      <c r="A857" t="s">
        <v>180</v>
      </c>
      <c r="B857">
        <v>2009</v>
      </c>
      <c r="C857" t="s">
        <v>1</v>
      </c>
      <c r="D857" t="s">
        <v>2</v>
      </c>
      <c r="E857" s="1">
        <v>1200000</v>
      </c>
    </row>
    <row r="858" spans="1:5">
      <c r="A858" t="s">
        <v>180</v>
      </c>
      <c r="B858">
        <v>2009</v>
      </c>
      <c r="C858" t="s">
        <v>1</v>
      </c>
      <c r="D858" t="s">
        <v>2</v>
      </c>
      <c r="E858" s="1">
        <v>131417</v>
      </c>
    </row>
    <row r="859" spans="1:5">
      <c r="A859" t="s">
        <v>180</v>
      </c>
      <c r="B859">
        <v>2009</v>
      </c>
      <c r="C859" t="s">
        <v>1</v>
      </c>
      <c r="D859" t="s">
        <v>2</v>
      </c>
      <c r="E859" s="1">
        <v>1800000</v>
      </c>
    </row>
    <row r="860" spans="1:5">
      <c r="A860" t="s">
        <v>180</v>
      </c>
      <c r="B860">
        <v>2009</v>
      </c>
      <c r="C860" t="s">
        <v>1</v>
      </c>
      <c r="D860" t="s">
        <v>2</v>
      </c>
      <c r="E860" s="1">
        <v>1000000</v>
      </c>
    </row>
    <row r="861" spans="1:5">
      <c r="A861" t="s">
        <v>180</v>
      </c>
      <c r="B861">
        <v>2009</v>
      </c>
      <c r="C861" t="s">
        <v>1</v>
      </c>
      <c r="D861" t="s">
        <v>2</v>
      </c>
      <c r="E861" s="1">
        <v>12704649</v>
      </c>
    </row>
    <row r="862" spans="1:5">
      <c r="A862" t="s">
        <v>180</v>
      </c>
      <c r="B862">
        <v>2009</v>
      </c>
      <c r="C862" t="s">
        <v>1</v>
      </c>
      <c r="D862" t="s">
        <v>2</v>
      </c>
      <c r="E862" s="1">
        <v>250000</v>
      </c>
    </row>
    <row r="863" spans="1:5">
      <c r="A863" t="s">
        <v>180</v>
      </c>
      <c r="B863">
        <v>2009</v>
      </c>
      <c r="C863" t="s">
        <v>1</v>
      </c>
      <c r="D863" t="s">
        <v>2</v>
      </c>
      <c r="E863" s="1">
        <v>147920</v>
      </c>
    </row>
    <row r="864" spans="1:5">
      <c r="A864" t="s">
        <v>180</v>
      </c>
      <c r="B864">
        <v>2009</v>
      </c>
      <c r="C864" t="s">
        <v>1</v>
      </c>
      <c r="D864" t="s">
        <v>2</v>
      </c>
      <c r="E864" s="1">
        <v>1590031</v>
      </c>
    </row>
    <row r="865" spans="1:5">
      <c r="A865" t="s">
        <v>180</v>
      </c>
      <c r="B865">
        <v>2009</v>
      </c>
      <c r="C865" t="s">
        <v>1</v>
      </c>
      <c r="D865" t="s">
        <v>2</v>
      </c>
      <c r="E865" s="1">
        <v>2699363</v>
      </c>
    </row>
    <row r="866" spans="1:5">
      <c r="A866" t="s">
        <v>180</v>
      </c>
      <c r="B866">
        <v>2009</v>
      </c>
      <c r="C866" t="s">
        <v>1</v>
      </c>
      <c r="D866" t="s">
        <v>2</v>
      </c>
      <c r="E866" s="1">
        <v>20000000</v>
      </c>
    </row>
    <row r="867" spans="1:5">
      <c r="A867" t="s">
        <v>180</v>
      </c>
      <c r="B867">
        <v>2009</v>
      </c>
      <c r="C867" t="s">
        <v>1</v>
      </c>
      <c r="D867" t="s">
        <v>2</v>
      </c>
      <c r="E867" s="1">
        <v>5151834</v>
      </c>
    </row>
    <row r="868" spans="1:5">
      <c r="A868" t="s">
        <v>180</v>
      </c>
      <c r="B868">
        <v>2012</v>
      </c>
      <c r="C868" t="s">
        <v>1</v>
      </c>
      <c r="D868" t="s">
        <v>2</v>
      </c>
      <c r="E868" s="1">
        <v>280000</v>
      </c>
    </row>
    <row r="869" spans="1:5">
      <c r="A869" t="s">
        <v>230</v>
      </c>
      <c r="B869">
        <v>2013</v>
      </c>
      <c r="C869" t="s">
        <v>1</v>
      </c>
      <c r="D869" t="s">
        <v>2</v>
      </c>
      <c r="E869" s="1">
        <v>840000</v>
      </c>
    </row>
    <row r="870" spans="1:5">
      <c r="A870" t="s">
        <v>465</v>
      </c>
      <c r="B870">
        <v>2009</v>
      </c>
      <c r="C870" t="s">
        <v>1</v>
      </c>
      <c r="D870" t="s">
        <v>2</v>
      </c>
      <c r="E870" s="1">
        <v>595627</v>
      </c>
    </row>
    <row r="871" spans="1:5">
      <c r="A871" t="s">
        <v>668</v>
      </c>
      <c r="B871">
        <v>2009</v>
      </c>
      <c r="C871" t="s">
        <v>1</v>
      </c>
      <c r="D871" t="s">
        <v>2</v>
      </c>
      <c r="E871" s="1">
        <v>1540002</v>
      </c>
    </row>
    <row r="872" spans="1:5">
      <c r="A872" t="s">
        <v>794</v>
      </c>
      <c r="B872">
        <v>2009</v>
      </c>
      <c r="C872" t="s">
        <v>1</v>
      </c>
      <c r="D872" t="s">
        <v>2</v>
      </c>
      <c r="E872" s="1">
        <v>54000</v>
      </c>
    </row>
    <row r="873" spans="1:5">
      <c r="A873" t="s">
        <v>707</v>
      </c>
      <c r="B873">
        <v>2009</v>
      </c>
      <c r="C873" t="s">
        <v>1</v>
      </c>
      <c r="D873" t="s">
        <v>2</v>
      </c>
      <c r="E873" s="1">
        <v>4000000</v>
      </c>
    </row>
    <row r="874" spans="1:5">
      <c r="A874" t="s">
        <v>337</v>
      </c>
      <c r="B874">
        <v>2011</v>
      </c>
      <c r="C874" t="s">
        <v>1</v>
      </c>
      <c r="D874" t="s">
        <v>2</v>
      </c>
      <c r="E874" s="1">
        <v>785194</v>
      </c>
    </row>
    <row r="875" spans="1:5">
      <c r="A875" t="s">
        <v>337</v>
      </c>
      <c r="B875">
        <v>2010</v>
      </c>
      <c r="C875" t="s">
        <v>1</v>
      </c>
      <c r="D875" t="s">
        <v>2</v>
      </c>
      <c r="E875" s="1">
        <v>505533</v>
      </c>
    </row>
    <row r="876" spans="1:5">
      <c r="A876" t="s">
        <v>457</v>
      </c>
      <c r="B876">
        <v>2009</v>
      </c>
      <c r="C876" t="s">
        <v>1</v>
      </c>
      <c r="D876" t="s">
        <v>2</v>
      </c>
      <c r="E876" s="1">
        <v>375030</v>
      </c>
    </row>
    <row r="877" spans="1:5">
      <c r="A877" t="s">
        <v>81</v>
      </c>
      <c r="B877">
        <v>2013</v>
      </c>
      <c r="C877" t="s">
        <v>1</v>
      </c>
      <c r="D877" t="s">
        <v>2</v>
      </c>
      <c r="E877" s="1">
        <v>3500858</v>
      </c>
    </row>
    <row r="878" spans="1:5">
      <c r="A878" t="s">
        <v>81</v>
      </c>
      <c r="B878">
        <v>2010</v>
      </c>
      <c r="C878" t="s">
        <v>1</v>
      </c>
      <c r="D878" t="s">
        <v>2</v>
      </c>
      <c r="E878" s="1">
        <v>1370000</v>
      </c>
    </row>
    <row r="879" spans="1:5">
      <c r="A879" t="s">
        <v>81</v>
      </c>
      <c r="B879">
        <v>2012</v>
      </c>
      <c r="C879" t="s">
        <v>1</v>
      </c>
      <c r="D879" t="s">
        <v>2</v>
      </c>
      <c r="E879" s="1">
        <v>647000</v>
      </c>
    </row>
    <row r="880" spans="1:5">
      <c r="A880" t="s">
        <v>81</v>
      </c>
      <c r="B880">
        <v>2012</v>
      </c>
      <c r="C880" t="s">
        <v>1</v>
      </c>
      <c r="D880" t="s">
        <v>2</v>
      </c>
      <c r="E880" s="1">
        <v>513750</v>
      </c>
    </row>
    <row r="881" spans="1:5">
      <c r="A881" t="s">
        <v>150</v>
      </c>
      <c r="B881">
        <v>2013</v>
      </c>
      <c r="C881" t="s">
        <v>1</v>
      </c>
      <c r="D881" t="s">
        <v>2</v>
      </c>
      <c r="E881" s="1">
        <v>249994</v>
      </c>
    </row>
    <row r="882" spans="1:5">
      <c r="A882" t="s">
        <v>150</v>
      </c>
      <c r="B882">
        <v>2011</v>
      </c>
      <c r="C882" t="s">
        <v>1</v>
      </c>
      <c r="D882" t="s">
        <v>2</v>
      </c>
      <c r="E882" s="1">
        <v>999795</v>
      </c>
    </row>
    <row r="883" spans="1:5">
      <c r="A883" t="s">
        <v>150</v>
      </c>
      <c r="B883">
        <v>2011</v>
      </c>
      <c r="C883" t="s">
        <v>1</v>
      </c>
      <c r="D883" t="s">
        <v>2</v>
      </c>
      <c r="E883" s="1">
        <v>212000</v>
      </c>
    </row>
    <row r="884" spans="1:5">
      <c r="A884" t="s">
        <v>150</v>
      </c>
      <c r="B884">
        <v>2012</v>
      </c>
      <c r="C884" t="s">
        <v>1</v>
      </c>
      <c r="D884" t="s">
        <v>2</v>
      </c>
      <c r="E884" s="1">
        <v>249700</v>
      </c>
    </row>
    <row r="885" spans="1:5">
      <c r="A885" t="s">
        <v>233</v>
      </c>
      <c r="B885">
        <v>2013</v>
      </c>
      <c r="C885" t="s">
        <v>1</v>
      </c>
      <c r="D885" t="s">
        <v>2</v>
      </c>
      <c r="E885" s="1">
        <v>494953</v>
      </c>
    </row>
    <row r="886" spans="1:5">
      <c r="A886" t="s">
        <v>121</v>
      </c>
      <c r="B886">
        <v>2013</v>
      </c>
      <c r="C886" t="s">
        <v>1</v>
      </c>
      <c r="D886" t="s">
        <v>2</v>
      </c>
      <c r="E886" s="1">
        <v>25000</v>
      </c>
    </row>
    <row r="887" spans="1:5">
      <c r="A887" t="s">
        <v>121</v>
      </c>
      <c r="B887">
        <v>2009</v>
      </c>
      <c r="C887" t="s">
        <v>1</v>
      </c>
      <c r="D887" t="s">
        <v>2</v>
      </c>
      <c r="E887" s="1">
        <v>308000</v>
      </c>
    </row>
    <row r="888" spans="1:5">
      <c r="A888" t="s">
        <v>121</v>
      </c>
      <c r="B888">
        <v>2012</v>
      </c>
      <c r="C888" t="s">
        <v>1</v>
      </c>
      <c r="D888" t="s">
        <v>2</v>
      </c>
      <c r="E888" s="1">
        <v>20000</v>
      </c>
    </row>
    <row r="889" spans="1:5">
      <c r="A889" t="s">
        <v>211</v>
      </c>
      <c r="B889">
        <v>2013</v>
      </c>
      <c r="C889" t="s">
        <v>1</v>
      </c>
      <c r="D889" t="s">
        <v>2</v>
      </c>
      <c r="E889" s="1">
        <v>250000</v>
      </c>
    </row>
    <row r="890" spans="1:5">
      <c r="A890" t="s">
        <v>211</v>
      </c>
      <c r="B890">
        <v>2013</v>
      </c>
      <c r="C890" t="s">
        <v>1</v>
      </c>
      <c r="D890" t="s">
        <v>2</v>
      </c>
      <c r="E890" s="1">
        <v>1465525</v>
      </c>
    </row>
    <row r="891" spans="1:5">
      <c r="A891" t="s">
        <v>118</v>
      </c>
      <c r="B891">
        <v>2013</v>
      </c>
      <c r="C891" t="s">
        <v>1</v>
      </c>
      <c r="D891" t="s">
        <v>2</v>
      </c>
      <c r="E891" s="1">
        <v>4200000</v>
      </c>
    </row>
    <row r="892" spans="1:5">
      <c r="A892" t="s">
        <v>118</v>
      </c>
      <c r="B892">
        <v>2013</v>
      </c>
      <c r="C892" t="s">
        <v>1</v>
      </c>
      <c r="D892" t="s">
        <v>2</v>
      </c>
      <c r="E892" s="1">
        <v>797170</v>
      </c>
    </row>
    <row r="893" spans="1:5">
      <c r="A893" t="s">
        <v>118</v>
      </c>
      <c r="B893">
        <v>2009</v>
      </c>
      <c r="C893" t="s">
        <v>1</v>
      </c>
      <c r="D893" t="s">
        <v>2</v>
      </c>
      <c r="E893" s="1">
        <v>1500000</v>
      </c>
    </row>
    <row r="894" spans="1:5">
      <c r="A894" t="s">
        <v>118</v>
      </c>
      <c r="B894">
        <v>2009</v>
      </c>
      <c r="C894" t="s">
        <v>1</v>
      </c>
      <c r="D894" t="s">
        <v>2</v>
      </c>
      <c r="E894" s="1">
        <v>500000</v>
      </c>
    </row>
    <row r="895" spans="1:5">
      <c r="A895" t="s">
        <v>118</v>
      </c>
      <c r="B895">
        <v>2012</v>
      </c>
      <c r="C895" t="s">
        <v>1</v>
      </c>
      <c r="D895" t="s">
        <v>2</v>
      </c>
      <c r="E895" s="1">
        <v>3000</v>
      </c>
    </row>
    <row r="896" spans="1:5">
      <c r="A896" t="s">
        <v>229</v>
      </c>
      <c r="B896">
        <v>2013</v>
      </c>
      <c r="C896" t="s">
        <v>1</v>
      </c>
      <c r="D896" t="s">
        <v>2</v>
      </c>
      <c r="E896" s="1">
        <v>500000</v>
      </c>
    </row>
    <row r="897" spans="1:5">
      <c r="A897" t="s">
        <v>281</v>
      </c>
      <c r="B897">
        <v>2011</v>
      </c>
      <c r="C897" t="s">
        <v>1</v>
      </c>
      <c r="D897" t="s">
        <v>2</v>
      </c>
      <c r="E897" s="1">
        <v>50000</v>
      </c>
    </row>
    <row r="898" spans="1:5">
      <c r="A898" t="s">
        <v>224</v>
      </c>
      <c r="B898">
        <v>2013</v>
      </c>
      <c r="C898" t="s">
        <v>1</v>
      </c>
      <c r="D898" t="s">
        <v>2</v>
      </c>
      <c r="E898" s="1">
        <v>500125</v>
      </c>
    </row>
    <row r="899" spans="1:5">
      <c r="A899" t="s">
        <v>25</v>
      </c>
      <c r="B899">
        <v>2014</v>
      </c>
      <c r="C899" t="s">
        <v>1</v>
      </c>
      <c r="D899" t="s">
        <v>2</v>
      </c>
      <c r="E899" s="1">
        <v>200000</v>
      </c>
    </row>
    <row r="900" spans="1:5">
      <c r="A900" t="s">
        <v>25</v>
      </c>
      <c r="B900">
        <v>2013</v>
      </c>
      <c r="C900" t="s">
        <v>1</v>
      </c>
      <c r="D900" t="s">
        <v>2</v>
      </c>
      <c r="E900" s="1">
        <v>25000</v>
      </c>
    </row>
    <row r="901" spans="1:5">
      <c r="A901" t="s">
        <v>660</v>
      </c>
      <c r="B901">
        <v>2009</v>
      </c>
      <c r="C901" t="s">
        <v>1</v>
      </c>
      <c r="D901" t="s">
        <v>2</v>
      </c>
      <c r="E901" s="1">
        <v>100000</v>
      </c>
    </row>
    <row r="902" spans="1:5">
      <c r="A902" t="s">
        <v>660</v>
      </c>
      <c r="B902">
        <v>2009</v>
      </c>
      <c r="C902" t="s">
        <v>1</v>
      </c>
      <c r="D902" t="s">
        <v>2</v>
      </c>
      <c r="E902" s="1">
        <v>1694000</v>
      </c>
    </row>
    <row r="903" spans="1:5">
      <c r="A903" t="s">
        <v>660</v>
      </c>
      <c r="B903">
        <v>2009</v>
      </c>
      <c r="C903" t="s">
        <v>1</v>
      </c>
      <c r="D903" t="s">
        <v>2</v>
      </c>
      <c r="E903" s="1">
        <v>4000000</v>
      </c>
    </row>
    <row r="904" spans="1:5">
      <c r="A904" t="s">
        <v>6</v>
      </c>
      <c r="B904">
        <v>2014</v>
      </c>
      <c r="C904" t="s">
        <v>1</v>
      </c>
      <c r="D904" t="s">
        <v>2</v>
      </c>
      <c r="E904" s="1">
        <v>200000</v>
      </c>
    </row>
    <row r="905" spans="1:5">
      <c r="A905" t="s">
        <v>6</v>
      </c>
      <c r="B905">
        <v>2013</v>
      </c>
      <c r="C905" t="s">
        <v>1</v>
      </c>
      <c r="D905" t="s">
        <v>2</v>
      </c>
      <c r="E905" s="1">
        <v>25000</v>
      </c>
    </row>
    <row r="906" spans="1:5">
      <c r="A906" t="s">
        <v>182</v>
      </c>
      <c r="B906">
        <v>2013</v>
      </c>
      <c r="C906" t="s">
        <v>1</v>
      </c>
      <c r="D906" t="s">
        <v>2</v>
      </c>
      <c r="E906" s="1">
        <v>12000000</v>
      </c>
    </row>
    <row r="907" spans="1:5">
      <c r="A907" t="s">
        <v>242</v>
      </c>
      <c r="B907">
        <v>2013</v>
      </c>
      <c r="C907" t="s">
        <v>1</v>
      </c>
      <c r="D907" t="s">
        <v>2</v>
      </c>
      <c r="E907" s="1">
        <v>150000</v>
      </c>
    </row>
    <row r="908" spans="1:5">
      <c r="A908" t="s">
        <v>242</v>
      </c>
      <c r="B908">
        <v>2009</v>
      </c>
      <c r="C908" t="s">
        <v>1</v>
      </c>
      <c r="D908" t="s">
        <v>2</v>
      </c>
      <c r="E908" s="1">
        <v>950000</v>
      </c>
    </row>
    <row r="909" spans="1:5">
      <c r="A909" t="s">
        <v>128</v>
      </c>
      <c r="B909">
        <v>2013</v>
      </c>
      <c r="C909" t="s">
        <v>1</v>
      </c>
      <c r="D909" t="s">
        <v>2</v>
      </c>
      <c r="E909" s="1">
        <v>2999422</v>
      </c>
    </row>
    <row r="910" spans="1:5">
      <c r="A910" t="s">
        <v>128</v>
      </c>
      <c r="B910">
        <v>2013</v>
      </c>
      <c r="C910" t="s">
        <v>1</v>
      </c>
      <c r="D910" t="s">
        <v>2</v>
      </c>
      <c r="E910" s="1">
        <v>5151110</v>
      </c>
    </row>
    <row r="911" spans="1:5">
      <c r="A911" t="s">
        <v>128</v>
      </c>
      <c r="B911">
        <v>2013</v>
      </c>
      <c r="C911" t="s">
        <v>1</v>
      </c>
      <c r="D911" t="s">
        <v>2</v>
      </c>
      <c r="E911" s="1">
        <v>272914</v>
      </c>
    </row>
    <row r="912" spans="1:5">
      <c r="A912" t="s">
        <v>416</v>
      </c>
      <c r="B912">
        <v>2010</v>
      </c>
      <c r="C912" t="s">
        <v>1</v>
      </c>
      <c r="D912" t="s">
        <v>2</v>
      </c>
      <c r="E912" s="1">
        <v>700250</v>
      </c>
    </row>
    <row r="913" spans="1:5">
      <c r="A913" t="s">
        <v>416</v>
      </c>
      <c r="B913">
        <v>2012</v>
      </c>
      <c r="C913" t="s">
        <v>1</v>
      </c>
      <c r="D913" t="s">
        <v>2</v>
      </c>
      <c r="E913" s="1">
        <v>900488</v>
      </c>
    </row>
    <row r="914" spans="1:5">
      <c r="A914" t="s">
        <v>135</v>
      </c>
      <c r="B914">
        <v>2013</v>
      </c>
      <c r="C914" t="s">
        <v>1</v>
      </c>
      <c r="D914" t="s">
        <v>2</v>
      </c>
      <c r="E914" s="1">
        <v>100000</v>
      </c>
    </row>
    <row r="915" spans="1:5">
      <c r="A915" t="s">
        <v>135</v>
      </c>
      <c r="B915">
        <v>2009</v>
      </c>
      <c r="C915" t="s">
        <v>1</v>
      </c>
      <c r="D915" t="s">
        <v>2</v>
      </c>
      <c r="E915" s="1">
        <v>1312500</v>
      </c>
    </row>
    <row r="916" spans="1:5">
      <c r="A916" t="s">
        <v>363</v>
      </c>
      <c r="B916">
        <v>2011</v>
      </c>
      <c r="C916" t="s">
        <v>1</v>
      </c>
      <c r="D916" t="s">
        <v>2</v>
      </c>
      <c r="E916" s="1">
        <v>450000</v>
      </c>
    </row>
    <row r="917" spans="1:5">
      <c r="A917" t="s">
        <v>363</v>
      </c>
      <c r="B917">
        <v>2012</v>
      </c>
      <c r="C917" t="s">
        <v>1</v>
      </c>
      <c r="D917" t="s">
        <v>2</v>
      </c>
      <c r="E917" s="1">
        <v>200000</v>
      </c>
    </row>
    <row r="918" spans="1:5">
      <c r="A918" t="s">
        <v>356</v>
      </c>
      <c r="B918">
        <v>2011</v>
      </c>
      <c r="C918" t="s">
        <v>1</v>
      </c>
      <c r="D918" t="s">
        <v>2</v>
      </c>
      <c r="E918" s="1">
        <v>7351708</v>
      </c>
    </row>
    <row r="919" spans="1:5">
      <c r="A919" t="s">
        <v>356</v>
      </c>
      <c r="B919">
        <v>2010</v>
      </c>
      <c r="C919" t="s">
        <v>1</v>
      </c>
      <c r="D919" t="s">
        <v>2</v>
      </c>
      <c r="E919" s="1">
        <v>286600</v>
      </c>
    </row>
    <row r="920" spans="1:5">
      <c r="A920" t="s">
        <v>356</v>
      </c>
      <c r="B920">
        <v>2010</v>
      </c>
      <c r="C920" t="s">
        <v>1</v>
      </c>
      <c r="D920" t="s">
        <v>2</v>
      </c>
      <c r="E920" s="1">
        <v>500000</v>
      </c>
    </row>
    <row r="921" spans="1:5">
      <c r="A921" t="s">
        <v>356</v>
      </c>
      <c r="B921">
        <v>2009</v>
      </c>
      <c r="C921" t="s">
        <v>1</v>
      </c>
      <c r="D921" t="s">
        <v>2</v>
      </c>
      <c r="E921" s="1">
        <v>224000</v>
      </c>
    </row>
    <row r="922" spans="1:5">
      <c r="A922" t="s">
        <v>356</v>
      </c>
      <c r="B922">
        <v>2009</v>
      </c>
      <c r="C922" t="s">
        <v>1</v>
      </c>
      <c r="D922" t="s">
        <v>2</v>
      </c>
      <c r="E922" s="1">
        <v>1200000</v>
      </c>
    </row>
    <row r="923" spans="1:5">
      <c r="A923" t="s">
        <v>620</v>
      </c>
      <c r="B923">
        <v>2009</v>
      </c>
      <c r="C923" t="s">
        <v>1</v>
      </c>
      <c r="D923" t="s">
        <v>2</v>
      </c>
      <c r="E923" s="1">
        <v>386560</v>
      </c>
    </row>
    <row r="924" spans="1:5">
      <c r="A924" t="s">
        <v>620</v>
      </c>
      <c r="B924">
        <v>2009</v>
      </c>
      <c r="C924" t="s">
        <v>1</v>
      </c>
      <c r="D924" t="s">
        <v>2</v>
      </c>
      <c r="E924" s="1">
        <v>125104</v>
      </c>
    </row>
    <row r="925" spans="1:5">
      <c r="A925" t="s">
        <v>620</v>
      </c>
      <c r="B925">
        <v>2009</v>
      </c>
      <c r="C925" t="s">
        <v>1</v>
      </c>
      <c r="D925" t="s">
        <v>2</v>
      </c>
      <c r="E925" s="1">
        <v>40100</v>
      </c>
    </row>
    <row r="926" spans="1:5">
      <c r="A926" t="s">
        <v>620</v>
      </c>
      <c r="B926">
        <v>2009</v>
      </c>
      <c r="C926" t="s">
        <v>1</v>
      </c>
      <c r="D926" t="s">
        <v>2</v>
      </c>
      <c r="E926" s="1">
        <v>558000</v>
      </c>
    </row>
    <row r="927" spans="1:5">
      <c r="A927" t="s">
        <v>773</v>
      </c>
      <c r="B927">
        <v>2009</v>
      </c>
      <c r="C927" t="s">
        <v>1</v>
      </c>
      <c r="D927" t="s">
        <v>2</v>
      </c>
      <c r="E927" s="1">
        <v>7559200</v>
      </c>
    </row>
    <row r="928" spans="1:5">
      <c r="A928" t="s">
        <v>748</v>
      </c>
      <c r="B928">
        <v>2009</v>
      </c>
      <c r="C928" t="s">
        <v>1</v>
      </c>
      <c r="D928" t="s">
        <v>2</v>
      </c>
      <c r="E928" s="1">
        <v>1000000</v>
      </c>
    </row>
    <row r="929" spans="1:5">
      <c r="A929" t="s">
        <v>748</v>
      </c>
      <c r="B929">
        <v>2009</v>
      </c>
      <c r="C929" t="s">
        <v>1</v>
      </c>
      <c r="D929" t="s">
        <v>2</v>
      </c>
      <c r="E929" s="1">
        <v>1261087</v>
      </c>
    </row>
    <row r="930" spans="1:5">
      <c r="A930" t="s">
        <v>597</v>
      </c>
      <c r="B930">
        <v>2009</v>
      </c>
      <c r="C930" t="s">
        <v>1</v>
      </c>
      <c r="D930" t="s">
        <v>2</v>
      </c>
      <c r="E930" s="1">
        <v>175000</v>
      </c>
    </row>
    <row r="931" spans="1:5">
      <c r="A931" t="s">
        <v>659</v>
      </c>
      <c r="B931">
        <v>2009</v>
      </c>
      <c r="C931" t="s">
        <v>1</v>
      </c>
      <c r="D931" t="s">
        <v>2</v>
      </c>
      <c r="E931" s="1">
        <v>115000</v>
      </c>
    </row>
    <row r="932" spans="1:5">
      <c r="A932" t="s">
        <v>617</v>
      </c>
      <c r="B932">
        <v>2009</v>
      </c>
      <c r="C932" t="s">
        <v>1</v>
      </c>
      <c r="D932" t="s">
        <v>2</v>
      </c>
      <c r="E932" s="1">
        <v>2683400</v>
      </c>
    </row>
    <row r="933" spans="1:5">
      <c r="A933" t="s">
        <v>617</v>
      </c>
      <c r="B933">
        <v>2012</v>
      </c>
      <c r="C933" t="s">
        <v>1</v>
      </c>
      <c r="D933" t="s">
        <v>2</v>
      </c>
      <c r="E933" s="1">
        <v>350</v>
      </c>
    </row>
    <row r="934" spans="1:5">
      <c r="A934" t="s">
        <v>572</v>
      </c>
      <c r="B934">
        <v>2009</v>
      </c>
      <c r="C934" t="s">
        <v>1</v>
      </c>
      <c r="D934" t="s">
        <v>2</v>
      </c>
      <c r="E934" s="1">
        <v>2000000</v>
      </c>
    </row>
    <row r="935" spans="1:5">
      <c r="A935" t="s">
        <v>572</v>
      </c>
      <c r="B935">
        <v>2009</v>
      </c>
      <c r="C935" t="s">
        <v>1</v>
      </c>
      <c r="D935" t="s">
        <v>2</v>
      </c>
      <c r="E935" s="1">
        <v>50000</v>
      </c>
    </row>
    <row r="936" spans="1:5">
      <c r="A936" t="s">
        <v>747</v>
      </c>
      <c r="B936">
        <v>2009</v>
      </c>
      <c r="C936" t="s">
        <v>1</v>
      </c>
      <c r="D936" t="s">
        <v>2</v>
      </c>
      <c r="E936" s="1">
        <v>1500000</v>
      </c>
    </row>
    <row r="937" spans="1:5">
      <c r="A937" t="s">
        <v>673</v>
      </c>
      <c r="B937">
        <v>2009</v>
      </c>
      <c r="C937" t="s">
        <v>1</v>
      </c>
      <c r="D937" t="s">
        <v>2</v>
      </c>
      <c r="E937" s="1">
        <v>450000</v>
      </c>
    </row>
    <row r="938" spans="1:5">
      <c r="A938" t="s">
        <v>635</v>
      </c>
      <c r="B938">
        <v>2009</v>
      </c>
      <c r="C938" t="s">
        <v>1</v>
      </c>
      <c r="D938" t="s">
        <v>2</v>
      </c>
      <c r="E938" s="1">
        <v>572533</v>
      </c>
    </row>
    <row r="939" spans="1:5">
      <c r="A939" t="s">
        <v>90</v>
      </c>
      <c r="B939">
        <v>2013</v>
      </c>
      <c r="C939" t="s">
        <v>1</v>
      </c>
      <c r="D939" t="s">
        <v>2</v>
      </c>
      <c r="E939" s="1">
        <v>250000</v>
      </c>
    </row>
    <row r="940" spans="1:5">
      <c r="A940" t="s">
        <v>90</v>
      </c>
      <c r="B940">
        <v>2010</v>
      </c>
      <c r="C940" t="s">
        <v>1</v>
      </c>
      <c r="D940" t="s">
        <v>2</v>
      </c>
      <c r="E940" s="1">
        <v>151431</v>
      </c>
    </row>
    <row r="941" spans="1:5">
      <c r="A941" t="s">
        <v>784</v>
      </c>
      <c r="B941">
        <v>2009</v>
      </c>
      <c r="C941" t="s">
        <v>1</v>
      </c>
      <c r="D941" t="s">
        <v>2</v>
      </c>
      <c r="E941" s="1">
        <v>3349200</v>
      </c>
    </row>
    <row r="942" spans="1:5">
      <c r="A942" t="s">
        <v>174</v>
      </c>
      <c r="B942">
        <v>2013</v>
      </c>
      <c r="C942" t="s">
        <v>1</v>
      </c>
      <c r="D942" t="s">
        <v>2</v>
      </c>
      <c r="E942" s="1">
        <v>115000</v>
      </c>
    </row>
    <row r="943" spans="1:5">
      <c r="A943" t="s">
        <v>174</v>
      </c>
      <c r="B943">
        <v>2011</v>
      </c>
      <c r="C943" t="s">
        <v>1</v>
      </c>
      <c r="D943" t="s">
        <v>2</v>
      </c>
      <c r="E943" s="1">
        <v>3204132</v>
      </c>
    </row>
    <row r="944" spans="1:5">
      <c r="A944" t="s">
        <v>149</v>
      </c>
      <c r="B944">
        <v>2013</v>
      </c>
      <c r="C944" t="s">
        <v>1</v>
      </c>
      <c r="D944" t="s">
        <v>2</v>
      </c>
      <c r="E944" s="1">
        <v>50388</v>
      </c>
    </row>
    <row r="945" spans="1:5">
      <c r="A945" t="s">
        <v>149</v>
      </c>
      <c r="B945">
        <v>2010</v>
      </c>
      <c r="C945" t="s">
        <v>1</v>
      </c>
      <c r="D945" t="s">
        <v>2</v>
      </c>
      <c r="E945" s="1">
        <v>1798818</v>
      </c>
    </row>
    <row r="946" spans="1:5">
      <c r="A946" t="s">
        <v>478</v>
      </c>
      <c r="B946">
        <v>2009</v>
      </c>
      <c r="C946" t="s">
        <v>1</v>
      </c>
      <c r="D946" t="s">
        <v>2</v>
      </c>
      <c r="E946" s="1">
        <v>517670</v>
      </c>
    </row>
    <row r="947" spans="1:5">
      <c r="A947" t="s">
        <v>484</v>
      </c>
      <c r="B947">
        <v>2009</v>
      </c>
      <c r="C947" t="s">
        <v>1</v>
      </c>
      <c r="D947" t="s">
        <v>2</v>
      </c>
      <c r="E947" s="1">
        <v>432898</v>
      </c>
    </row>
    <row r="948" spans="1:5">
      <c r="A948" t="s">
        <v>484</v>
      </c>
      <c r="B948">
        <v>2009</v>
      </c>
      <c r="C948" t="s">
        <v>1</v>
      </c>
      <c r="D948" t="s">
        <v>2</v>
      </c>
      <c r="E948" s="1">
        <v>475000</v>
      </c>
    </row>
    <row r="949" spans="1:5">
      <c r="A949" t="s">
        <v>136</v>
      </c>
      <c r="B949">
        <v>2013</v>
      </c>
      <c r="C949" t="s">
        <v>1</v>
      </c>
      <c r="D949" t="s">
        <v>2</v>
      </c>
      <c r="E949" s="1">
        <v>4808246</v>
      </c>
    </row>
    <row r="950" spans="1:5">
      <c r="A950" t="s">
        <v>136</v>
      </c>
      <c r="B950">
        <v>2009</v>
      </c>
      <c r="C950" t="s">
        <v>1</v>
      </c>
      <c r="D950" t="s">
        <v>2</v>
      </c>
      <c r="E950" s="1">
        <v>325000</v>
      </c>
    </row>
    <row r="951" spans="1:5">
      <c r="A951" t="s">
        <v>136</v>
      </c>
      <c r="B951">
        <v>2009</v>
      </c>
      <c r="C951" t="s">
        <v>1</v>
      </c>
      <c r="D951" t="s">
        <v>2</v>
      </c>
      <c r="E951" s="1">
        <v>650000</v>
      </c>
    </row>
    <row r="952" spans="1:5">
      <c r="A952" t="s">
        <v>136</v>
      </c>
      <c r="B952">
        <v>2012</v>
      </c>
      <c r="C952" t="s">
        <v>1</v>
      </c>
      <c r="D952" t="s">
        <v>2</v>
      </c>
      <c r="E952" s="1">
        <v>564323</v>
      </c>
    </row>
    <row r="953" spans="1:5">
      <c r="A953" t="s">
        <v>730</v>
      </c>
      <c r="B953">
        <v>2009</v>
      </c>
      <c r="C953" t="s">
        <v>1</v>
      </c>
      <c r="D953" t="s">
        <v>2</v>
      </c>
      <c r="E953" s="1">
        <v>234450</v>
      </c>
    </row>
    <row r="954" spans="1:5">
      <c r="A954" t="s">
        <v>730</v>
      </c>
      <c r="B954">
        <v>2009</v>
      </c>
      <c r="C954" t="s">
        <v>1</v>
      </c>
      <c r="D954" t="s">
        <v>2</v>
      </c>
      <c r="E954" s="1">
        <v>240000</v>
      </c>
    </row>
    <row r="955" spans="1:5">
      <c r="A955" t="s">
        <v>334</v>
      </c>
      <c r="B955">
        <v>2011</v>
      </c>
      <c r="C955" t="s">
        <v>1</v>
      </c>
      <c r="D955" t="s">
        <v>2</v>
      </c>
      <c r="E955" s="1">
        <v>2645072</v>
      </c>
    </row>
    <row r="956" spans="1:5">
      <c r="A956" t="s">
        <v>334</v>
      </c>
      <c r="B956">
        <v>2010</v>
      </c>
      <c r="C956" t="s">
        <v>1</v>
      </c>
      <c r="D956" t="s">
        <v>2</v>
      </c>
      <c r="E956" s="1">
        <v>1511927</v>
      </c>
    </row>
    <row r="957" spans="1:5">
      <c r="A957" t="s">
        <v>319</v>
      </c>
      <c r="B957">
        <v>2011</v>
      </c>
      <c r="C957" t="s">
        <v>1</v>
      </c>
      <c r="D957" t="s">
        <v>2</v>
      </c>
      <c r="E957" s="1">
        <v>299444</v>
      </c>
    </row>
    <row r="958" spans="1:5">
      <c r="A958" t="s">
        <v>319</v>
      </c>
      <c r="B958">
        <v>2011</v>
      </c>
      <c r="C958" t="s">
        <v>1</v>
      </c>
      <c r="D958" t="s">
        <v>2</v>
      </c>
      <c r="E958" s="1">
        <v>399968</v>
      </c>
    </row>
    <row r="959" spans="1:5">
      <c r="A959" t="s">
        <v>319</v>
      </c>
      <c r="B959">
        <v>2009</v>
      </c>
      <c r="C959" t="s">
        <v>1</v>
      </c>
      <c r="D959" t="s">
        <v>2</v>
      </c>
      <c r="E959" s="1">
        <v>1498063</v>
      </c>
    </row>
    <row r="960" spans="1:5">
      <c r="A960" t="s">
        <v>319</v>
      </c>
      <c r="B960">
        <v>2012</v>
      </c>
      <c r="C960" t="s">
        <v>1</v>
      </c>
      <c r="D960" t="s">
        <v>2</v>
      </c>
      <c r="E960" s="1">
        <v>2304</v>
      </c>
    </row>
    <row r="961" spans="1:5">
      <c r="A961" t="s">
        <v>168</v>
      </c>
      <c r="B961">
        <v>2013</v>
      </c>
      <c r="C961" t="s">
        <v>1</v>
      </c>
      <c r="D961" t="s">
        <v>2</v>
      </c>
      <c r="E961" s="1">
        <v>75000</v>
      </c>
    </row>
    <row r="962" spans="1:5">
      <c r="A962" t="s">
        <v>168</v>
      </c>
      <c r="B962">
        <v>2010</v>
      </c>
      <c r="C962" t="s">
        <v>1</v>
      </c>
      <c r="D962" t="s">
        <v>2</v>
      </c>
      <c r="E962" s="1">
        <v>150000</v>
      </c>
    </row>
    <row r="963" spans="1:5">
      <c r="A963" t="s">
        <v>168</v>
      </c>
      <c r="B963">
        <v>2009</v>
      </c>
      <c r="C963" t="s">
        <v>1</v>
      </c>
      <c r="D963" t="s">
        <v>2</v>
      </c>
      <c r="E963" s="1">
        <v>60000</v>
      </c>
    </row>
    <row r="964" spans="1:5">
      <c r="A964" t="s">
        <v>381</v>
      </c>
      <c r="B964">
        <v>2010</v>
      </c>
      <c r="C964" t="s">
        <v>1</v>
      </c>
      <c r="D964" t="s">
        <v>2</v>
      </c>
      <c r="E964" s="1">
        <v>3468005</v>
      </c>
    </row>
    <row r="965" spans="1:5">
      <c r="A965" t="s">
        <v>570</v>
      </c>
      <c r="B965">
        <v>2009</v>
      </c>
      <c r="C965" t="s">
        <v>1</v>
      </c>
      <c r="D965" t="s">
        <v>2</v>
      </c>
      <c r="E965" s="1">
        <v>604973</v>
      </c>
    </row>
    <row r="966" spans="1:5">
      <c r="A966" t="s">
        <v>471</v>
      </c>
      <c r="B966">
        <v>2009</v>
      </c>
      <c r="C966" t="s">
        <v>1</v>
      </c>
      <c r="D966" t="s">
        <v>2</v>
      </c>
      <c r="E966" s="1">
        <v>400000</v>
      </c>
    </row>
    <row r="967" spans="1:5">
      <c r="A967" t="s">
        <v>656</v>
      </c>
      <c r="B967">
        <v>2009</v>
      </c>
      <c r="C967" t="s">
        <v>1</v>
      </c>
      <c r="D967" t="s">
        <v>2</v>
      </c>
      <c r="E967" s="1">
        <v>1605669</v>
      </c>
    </row>
    <row r="968" spans="1:5">
      <c r="A968" t="s">
        <v>248</v>
      </c>
      <c r="B968">
        <v>2013</v>
      </c>
      <c r="C968" t="s">
        <v>1</v>
      </c>
      <c r="D968" t="s">
        <v>2</v>
      </c>
      <c r="E968" s="1">
        <v>650000</v>
      </c>
    </row>
    <row r="969" spans="1:5">
      <c r="A969" t="s">
        <v>248</v>
      </c>
      <c r="B969">
        <v>2009</v>
      </c>
      <c r="C969" t="s">
        <v>1</v>
      </c>
      <c r="D969" t="s">
        <v>2</v>
      </c>
      <c r="E969" s="1">
        <v>500000</v>
      </c>
    </row>
    <row r="970" spans="1:5">
      <c r="A970" t="s">
        <v>724</v>
      </c>
      <c r="B970">
        <v>2009</v>
      </c>
      <c r="C970" t="s">
        <v>1</v>
      </c>
      <c r="D970" t="s">
        <v>2</v>
      </c>
      <c r="E970" s="1">
        <v>450000</v>
      </c>
    </row>
    <row r="971" spans="1:5">
      <c r="A971" t="s">
        <v>724</v>
      </c>
      <c r="B971">
        <v>2009</v>
      </c>
      <c r="C971" t="s">
        <v>1</v>
      </c>
      <c r="D971" t="s">
        <v>2</v>
      </c>
      <c r="E971" s="1">
        <v>4371831</v>
      </c>
    </row>
    <row r="972" spans="1:5">
      <c r="A972" t="s">
        <v>650</v>
      </c>
      <c r="B972">
        <v>2009</v>
      </c>
      <c r="C972" t="s">
        <v>1</v>
      </c>
      <c r="D972" t="s">
        <v>2</v>
      </c>
      <c r="E972" s="1">
        <v>9602735</v>
      </c>
    </row>
    <row r="973" spans="1:5">
      <c r="A973" t="s">
        <v>650</v>
      </c>
      <c r="B973">
        <v>2009</v>
      </c>
      <c r="C973" t="s">
        <v>1</v>
      </c>
      <c r="D973" t="s">
        <v>2</v>
      </c>
      <c r="E973" s="1">
        <v>3547119</v>
      </c>
    </row>
    <row r="974" spans="1:5">
      <c r="A974" t="s">
        <v>119</v>
      </c>
      <c r="B974">
        <v>2013</v>
      </c>
      <c r="C974" t="s">
        <v>1</v>
      </c>
      <c r="D974" t="s">
        <v>2</v>
      </c>
      <c r="E974" s="1">
        <v>563611</v>
      </c>
    </row>
    <row r="975" spans="1:5">
      <c r="A975" t="s">
        <v>573</v>
      </c>
      <c r="B975">
        <v>2009</v>
      </c>
      <c r="C975" t="s">
        <v>1</v>
      </c>
      <c r="D975" t="s">
        <v>2</v>
      </c>
      <c r="E975" s="1">
        <v>500000</v>
      </c>
    </row>
    <row r="976" spans="1:5">
      <c r="A976" t="s">
        <v>573</v>
      </c>
      <c r="B976">
        <v>2009</v>
      </c>
      <c r="C976" t="s">
        <v>1</v>
      </c>
      <c r="D976" t="s">
        <v>2</v>
      </c>
      <c r="E976" s="1">
        <v>1179770</v>
      </c>
    </row>
    <row r="977" spans="1:5">
      <c r="A977" t="s">
        <v>354</v>
      </c>
      <c r="B977">
        <v>2011</v>
      </c>
      <c r="C977" t="s">
        <v>1</v>
      </c>
      <c r="D977" t="s">
        <v>2</v>
      </c>
      <c r="E977" s="1">
        <v>100000</v>
      </c>
    </row>
    <row r="978" spans="1:5">
      <c r="A978" t="s">
        <v>710</v>
      </c>
      <c r="B978">
        <v>2009</v>
      </c>
      <c r="C978" t="s">
        <v>1</v>
      </c>
      <c r="D978" t="s">
        <v>2</v>
      </c>
      <c r="E978" s="1">
        <v>1729844</v>
      </c>
    </row>
    <row r="979" spans="1:5">
      <c r="A979" t="s">
        <v>776</v>
      </c>
      <c r="B979">
        <v>2009</v>
      </c>
      <c r="C979" t="s">
        <v>1</v>
      </c>
      <c r="D979" t="s">
        <v>2</v>
      </c>
      <c r="E979" s="1">
        <v>670156</v>
      </c>
    </row>
    <row r="980" spans="1:5">
      <c r="A980" t="s">
        <v>711</v>
      </c>
      <c r="B980">
        <v>2009</v>
      </c>
      <c r="C980" t="s">
        <v>1</v>
      </c>
      <c r="D980" t="s">
        <v>2</v>
      </c>
      <c r="E980" s="1">
        <v>53500</v>
      </c>
    </row>
    <row r="981" spans="1:5">
      <c r="A981" t="s">
        <v>711</v>
      </c>
      <c r="B981">
        <v>2009</v>
      </c>
      <c r="C981" t="s">
        <v>1</v>
      </c>
      <c r="D981" t="s">
        <v>2</v>
      </c>
      <c r="E981" s="1">
        <v>10000</v>
      </c>
    </row>
    <row r="982" spans="1:5">
      <c r="A982" t="s">
        <v>685</v>
      </c>
      <c r="B982">
        <v>2009</v>
      </c>
      <c r="C982" t="s">
        <v>1</v>
      </c>
      <c r="D982" t="s">
        <v>2</v>
      </c>
      <c r="E982" s="1">
        <v>744844</v>
      </c>
    </row>
    <row r="983" spans="1:5">
      <c r="A983" t="s">
        <v>685</v>
      </c>
      <c r="B983">
        <v>2009</v>
      </c>
      <c r="C983" t="s">
        <v>1</v>
      </c>
      <c r="D983" t="s">
        <v>2</v>
      </c>
      <c r="E983" s="1">
        <v>500000</v>
      </c>
    </row>
    <row r="984" spans="1:5">
      <c r="A984" t="s">
        <v>685</v>
      </c>
      <c r="B984">
        <v>2009</v>
      </c>
      <c r="C984" t="s">
        <v>1</v>
      </c>
      <c r="D984" t="s">
        <v>2</v>
      </c>
      <c r="E984" s="1">
        <v>1194000</v>
      </c>
    </row>
    <row r="985" spans="1:5">
      <c r="A985" t="s">
        <v>100</v>
      </c>
      <c r="B985">
        <v>2013</v>
      </c>
      <c r="C985" t="s">
        <v>1</v>
      </c>
      <c r="D985" t="s">
        <v>2</v>
      </c>
      <c r="E985" s="1">
        <v>98223</v>
      </c>
    </row>
    <row r="986" spans="1:5">
      <c r="A986" t="s">
        <v>734</v>
      </c>
      <c r="B986">
        <v>2009</v>
      </c>
      <c r="C986" t="s">
        <v>1</v>
      </c>
      <c r="D986" t="s">
        <v>2</v>
      </c>
      <c r="E986" s="1">
        <v>517500</v>
      </c>
    </row>
    <row r="987" spans="1:5">
      <c r="A987" t="s">
        <v>734</v>
      </c>
      <c r="B987">
        <v>2009</v>
      </c>
      <c r="C987" t="s">
        <v>1</v>
      </c>
      <c r="D987" t="s">
        <v>2</v>
      </c>
      <c r="E987" s="1">
        <v>132000</v>
      </c>
    </row>
    <row r="988" spans="1:5">
      <c r="A988" t="s">
        <v>141</v>
      </c>
      <c r="B988">
        <v>2013</v>
      </c>
      <c r="C988" t="s">
        <v>1</v>
      </c>
      <c r="D988" t="s">
        <v>2</v>
      </c>
      <c r="E988" s="1">
        <v>100000</v>
      </c>
    </row>
    <row r="989" spans="1:5">
      <c r="A989" t="s">
        <v>352</v>
      </c>
      <c r="B989">
        <v>2011</v>
      </c>
      <c r="C989" t="s">
        <v>1</v>
      </c>
      <c r="D989" t="s">
        <v>2</v>
      </c>
      <c r="E989" s="1">
        <v>50000</v>
      </c>
    </row>
    <row r="990" spans="1:5">
      <c r="A990" t="s">
        <v>82</v>
      </c>
      <c r="B990">
        <v>2013</v>
      </c>
      <c r="C990" t="s">
        <v>1</v>
      </c>
      <c r="D990" t="s">
        <v>2</v>
      </c>
      <c r="E990" s="1">
        <v>100000</v>
      </c>
    </row>
    <row r="991" spans="1:5">
      <c r="A991" t="s">
        <v>753</v>
      </c>
      <c r="B991">
        <v>2009</v>
      </c>
      <c r="C991" t="s">
        <v>1</v>
      </c>
      <c r="D991" t="s">
        <v>2</v>
      </c>
      <c r="E991" s="1">
        <v>238500</v>
      </c>
    </row>
    <row r="992" spans="1:5">
      <c r="A992" t="s">
        <v>111</v>
      </c>
      <c r="B992">
        <v>2013</v>
      </c>
      <c r="C992" t="s">
        <v>1</v>
      </c>
      <c r="D992" t="s">
        <v>2</v>
      </c>
      <c r="E992" s="1">
        <v>333860</v>
      </c>
    </row>
    <row r="993" spans="1:5">
      <c r="A993" t="s">
        <v>765</v>
      </c>
      <c r="B993">
        <v>2009</v>
      </c>
      <c r="C993" t="s">
        <v>1</v>
      </c>
      <c r="D993" t="s">
        <v>2</v>
      </c>
      <c r="E993" s="1">
        <v>1303920</v>
      </c>
    </row>
    <row r="994" spans="1:5">
      <c r="A994" t="s">
        <v>529</v>
      </c>
      <c r="B994">
        <v>2009</v>
      </c>
      <c r="C994" t="s">
        <v>1</v>
      </c>
      <c r="D994" t="s">
        <v>2</v>
      </c>
      <c r="E994" s="1">
        <v>391089</v>
      </c>
    </row>
    <row r="995" spans="1:5">
      <c r="A995" t="s">
        <v>387</v>
      </c>
      <c r="B995">
        <v>2010</v>
      </c>
      <c r="C995" t="s">
        <v>1</v>
      </c>
      <c r="D995" t="s">
        <v>2</v>
      </c>
      <c r="E995" s="1">
        <v>499800</v>
      </c>
    </row>
    <row r="996" spans="1:5">
      <c r="A996" t="s">
        <v>525</v>
      </c>
      <c r="B996">
        <v>2009</v>
      </c>
      <c r="C996" t="s">
        <v>1</v>
      </c>
      <c r="D996" t="s">
        <v>2</v>
      </c>
      <c r="E996" s="1">
        <v>1640410</v>
      </c>
    </row>
    <row r="997" spans="1:5">
      <c r="A997" t="s">
        <v>525</v>
      </c>
      <c r="B997">
        <v>2009</v>
      </c>
      <c r="C997" t="s">
        <v>1</v>
      </c>
      <c r="D997" t="s">
        <v>2</v>
      </c>
      <c r="E997" s="1">
        <v>189956</v>
      </c>
    </row>
    <row r="998" spans="1:5">
      <c r="A998" t="s">
        <v>525</v>
      </c>
      <c r="B998">
        <v>2009</v>
      </c>
      <c r="C998" t="s">
        <v>1</v>
      </c>
      <c r="D998" t="s">
        <v>2</v>
      </c>
      <c r="E998" s="1">
        <v>3380890</v>
      </c>
    </row>
    <row r="999" spans="1:5">
      <c r="A999" t="s">
        <v>525</v>
      </c>
      <c r="B999">
        <v>2009</v>
      </c>
      <c r="C999" t="s">
        <v>1</v>
      </c>
      <c r="D999" t="s">
        <v>2</v>
      </c>
      <c r="E999" s="1">
        <v>5000000</v>
      </c>
    </row>
    <row r="1000" spans="1:5">
      <c r="A1000" t="s">
        <v>246</v>
      </c>
      <c r="B1000">
        <v>2013</v>
      </c>
      <c r="C1000" t="s">
        <v>1</v>
      </c>
      <c r="D1000" t="s">
        <v>2</v>
      </c>
      <c r="E1000" s="1">
        <v>300008</v>
      </c>
    </row>
    <row r="1001" spans="1:5">
      <c r="A1001" t="s">
        <v>246</v>
      </c>
      <c r="B1001">
        <v>2011</v>
      </c>
      <c r="C1001" t="s">
        <v>1</v>
      </c>
      <c r="D1001" t="s">
        <v>2</v>
      </c>
      <c r="E1001" s="1">
        <v>134281</v>
      </c>
    </row>
    <row r="1002" spans="1:5">
      <c r="A1002" t="s">
        <v>249</v>
      </c>
      <c r="B1002">
        <v>2013</v>
      </c>
      <c r="C1002" t="s">
        <v>1</v>
      </c>
      <c r="D1002" t="s">
        <v>2</v>
      </c>
      <c r="E1002" s="1">
        <v>1300000</v>
      </c>
    </row>
    <row r="1003" spans="1:5">
      <c r="A1003" t="s">
        <v>249</v>
      </c>
      <c r="B1003">
        <v>2010</v>
      </c>
      <c r="C1003" t="s">
        <v>1</v>
      </c>
      <c r="D1003" t="s">
        <v>2</v>
      </c>
      <c r="E1003" s="1">
        <v>4000000</v>
      </c>
    </row>
    <row r="1004" spans="1:5">
      <c r="A1004" t="s">
        <v>249</v>
      </c>
      <c r="B1004">
        <v>2009</v>
      </c>
      <c r="C1004" t="s">
        <v>1</v>
      </c>
      <c r="D1004" t="s">
        <v>2</v>
      </c>
      <c r="E1004" s="1">
        <v>500000</v>
      </c>
    </row>
    <row r="1005" spans="1:5">
      <c r="A1005" t="s">
        <v>249</v>
      </c>
      <c r="B1005">
        <v>2009</v>
      </c>
      <c r="C1005" t="s">
        <v>1</v>
      </c>
      <c r="D1005" t="s">
        <v>2</v>
      </c>
      <c r="E1005" s="1">
        <v>2605527</v>
      </c>
    </row>
    <row r="1006" spans="1:5">
      <c r="A1006" t="s">
        <v>249</v>
      </c>
      <c r="B1006">
        <v>2009</v>
      </c>
      <c r="C1006" t="s">
        <v>1</v>
      </c>
      <c r="D1006" t="s">
        <v>2</v>
      </c>
      <c r="E1006" s="1">
        <v>50000</v>
      </c>
    </row>
    <row r="1007" spans="1:5">
      <c r="A1007" t="s">
        <v>226</v>
      </c>
      <c r="B1007">
        <v>2013</v>
      </c>
      <c r="C1007" t="s">
        <v>1</v>
      </c>
      <c r="D1007" t="s">
        <v>2</v>
      </c>
      <c r="E1007" s="1">
        <v>377646</v>
      </c>
    </row>
    <row r="1008" spans="1:5">
      <c r="A1008" t="s">
        <v>226</v>
      </c>
      <c r="B1008">
        <v>2011</v>
      </c>
      <c r="C1008" t="s">
        <v>1</v>
      </c>
      <c r="D1008" t="s">
        <v>2</v>
      </c>
      <c r="E1008" s="1">
        <v>2610000</v>
      </c>
    </row>
    <row r="1009" spans="1:5">
      <c r="A1009" t="s">
        <v>226</v>
      </c>
      <c r="B1009">
        <v>2012</v>
      </c>
      <c r="C1009" t="s">
        <v>1</v>
      </c>
      <c r="D1009" t="s">
        <v>2</v>
      </c>
      <c r="E1009" s="1">
        <v>3000000</v>
      </c>
    </row>
    <row r="1010" spans="1:5">
      <c r="A1010" t="s">
        <v>647</v>
      </c>
      <c r="B1010">
        <v>2009</v>
      </c>
      <c r="C1010" t="s">
        <v>1</v>
      </c>
      <c r="D1010" t="s">
        <v>2</v>
      </c>
      <c r="E1010" s="1">
        <v>125000</v>
      </c>
    </row>
    <row r="1011" spans="1:5">
      <c r="A1011" t="s">
        <v>647</v>
      </c>
      <c r="B1011">
        <v>2009</v>
      </c>
      <c r="C1011" t="s">
        <v>1</v>
      </c>
      <c r="D1011" t="s">
        <v>2</v>
      </c>
      <c r="E1011" s="1">
        <v>182000</v>
      </c>
    </row>
    <row r="1012" spans="1:5">
      <c r="A1012" t="s">
        <v>231</v>
      </c>
      <c r="B1012">
        <v>2013</v>
      </c>
      <c r="C1012" t="s">
        <v>1</v>
      </c>
      <c r="D1012" t="s">
        <v>2</v>
      </c>
      <c r="E1012" s="1">
        <v>800000</v>
      </c>
    </row>
    <row r="1013" spans="1:5">
      <c r="A1013" t="s">
        <v>231</v>
      </c>
      <c r="B1013">
        <v>2011</v>
      </c>
      <c r="C1013" t="s">
        <v>1</v>
      </c>
      <c r="D1013" t="s">
        <v>2</v>
      </c>
      <c r="E1013" s="1">
        <v>1077960</v>
      </c>
    </row>
    <row r="1014" spans="1:5">
      <c r="A1014" t="s">
        <v>231</v>
      </c>
      <c r="B1014">
        <v>2009</v>
      </c>
      <c r="C1014" t="s">
        <v>1</v>
      </c>
      <c r="D1014" t="s">
        <v>2</v>
      </c>
      <c r="E1014" s="1">
        <v>450675</v>
      </c>
    </row>
    <row r="1015" spans="1:5">
      <c r="A1015" t="s">
        <v>29</v>
      </c>
      <c r="B1015">
        <v>2014</v>
      </c>
      <c r="C1015" t="s">
        <v>1</v>
      </c>
      <c r="D1015" t="s">
        <v>2</v>
      </c>
      <c r="E1015" s="1">
        <v>200000</v>
      </c>
    </row>
    <row r="1016" spans="1:5">
      <c r="A1016" t="s">
        <v>29</v>
      </c>
      <c r="B1016">
        <v>2013</v>
      </c>
      <c r="C1016" t="s">
        <v>1</v>
      </c>
      <c r="D1016" t="s">
        <v>2</v>
      </c>
      <c r="E1016" s="1">
        <v>3743337</v>
      </c>
    </row>
    <row r="1017" spans="1:5">
      <c r="A1017" t="s">
        <v>29</v>
      </c>
      <c r="B1017">
        <v>2010</v>
      </c>
      <c r="C1017" t="s">
        <v>1</v>
      </c>
      <c r="D1017" t="s">
        <v>2</v>
      </c>
      <c r="E1017" s="1">
        <v>1195639</v>
      </c>
    </row>
    <row r="1018" spans="1:5">
      <c r="A1018" t="s">
        <v>137</v>
      </c>
      <c r="B1018">
        <v>2013</v>
      </c>
      <c r="C1018" t="s">
        <v>1</v>
      </c>
      <c r="D1018" t="s">
        <v>2</v>
      </c>
      <c r="E1018" s="1">
        <v>100007</v>
      </c>
    </row>
    <row r="1019" spans="1:5">
      <c r="A1019" t="s">
        <v>614</v>
      </c>
      <c r="B1019">
        <v>2009</v>
      </c>
      <c r="C1019" t="s">
        <v>1</v>
      </c>
      <c r="D1019" t="s">
        <v>2</v>
      </c>
      <c r="E1019" s="1">
        <v>750000</v>
      </c>
    </row>
    <row r="1020" spans="1:5">
      <c r="A1020" t="s">
        <v>190</v>
      </c>
      <c r="B1020">
        <v>2013</v>
      </c>
      <c r="C1020" t="s">
        <v>1</v>
      </c>
      <c r="D1020" t="s">
        <v>2</v>
      </c>
      <c r="E1020" s="1">
        <v>239796</v>
      </c>
    </row>
    <row r="1021" spans="1:5">
      <c r="A1021" t="s">
        <v>142</v>
      </c>
      <c r="B1021">
        <v>2013</v>
      </c>
      <c r="C1021" t="s">
        <v>1</v>
      </c>
      <c r="D1021" t="s">
        <v>2</v>
      </c>
      <c r="E1021" s="1">
        <v>499547</v>
      </c>
    </row>
    <row r="1022" spans="1:5">
      <c r="A1022" t="s">
        <v>142</v>
      </c>
      <c r="B1022">
        <v>2013</v>
      </c>
      <c r="C1022" t="s">
        <v>1</v>
      </c>
      <c r="D1022" t="s">
        <v>2</v>
      </c>
      <c r="E1022" s="1">
        <v>10500</v>
      </c>
    </row>
    <row r="1023" spans="1:5">
      <c r="A1023" t="s">
        <v>142</v>
      </c>
      <c r="B1023">
        <v>2012</v>
      </c>
      <c r="C1023" t="s">
        <v>1</v>
      </c>
      <c r="D1023" t="s">
        <v>2</v>
      </c>
      <c r="E1023" s="1">
        <v>999566</v>
      </c>
    </row>
    <row r="1024" spans="1:5">
      <c r="A1024" t="s">
        <v>142</v>
      </c>
      <c r="B1024">
        <v>2012</v>
      </c>
      <c r="C1024" t="s">
        <v>1</v>
      </c>
      <c r="D1024" t="s">
        <v>2</v>
      </c>
      <c r="E1024" s="1">
        <v>50000</v>
      </c>
    </row>
    <row r="1025" spans="1:5">
      <c r="A1025" t="s">
        <v>58</v>
      </c>
      <c r="B1025">
        <v>2013</v>
      </c>
      <c r="C1025" t="s">
        <v>1</v>
      </c>
      <c r="D1025" t="s">
        <v>2</v>
      </c>
      <c r="E1025" s="1">
        <v>606608</v>
      </c>
    </row>
    <row r="1026" spans="1:5">
      <c r="A1026" t="s">
        <v>58</v>
      </c>
      <c r="B1026">
        <v>2009</v>
      </c>
      <c r="C1026" t="s">
        <v>1</v>
      </c>
      <c r="D1026" t="s">
        <v>2</v>
      </c>
      <c r="E1026" s="1">
        <v>1070243</v>
      </c>
    </row>
    <row r="1027" spans="1:5">
      <c r="A1027" t="s">
        <v>53</v>
      </c>
      <c r="B1027">
        <v>2013</v>
      </c>
      <c r="C1027" t="s">
        <v>1</v>
      </c>
      <c r="D1027" t="s">
        <v>2</v>
      </c>
      <c r="E1027" s="1">
        <v>240000</v>
      </c>
    </row>
    <row r="1028" spans="1:5">
      <c r="A1028" t="s">
        <v>53</v>
      </c>
      <c r="B1028">
        <v>2010</v>
      </c>
      <c r="C1028" t="s">
        <v>1</v>
      </c>
      <c r="D1028" t="s">
        <v>2</v>
      </c>
      <c r="E1028" s="1">
        <v>3200000</v>
      </c>
    </row>
    <row r="1029" spans="1:5">
      <c r="A1029" t="s">
        <v>53</v>
      </c>
      <c r="B1029">
        <v>2009</v>
      </c>
      <c r="C1029" t="s">
        <v>1</v>
      </c>
      <c r="D1029" t="s">
        <v>2</v>
      </c>
      <c r="E1029" s="1">
        <v>1500000</v>
      </c>
    </row>
    <row r="1030" spans="1:5">
      <c r="A1030" t="s">
        <v>53</v>
      </c>
      <c r="B1030">
        <v>2009</v>
      </c>
      <c r="C1030" t="s">
        <v>1</v>
      </c>
      <c r="D1030" t="s">
        <v>2</v>
      </c>
      <c r="E1030" s="1">
        <v>800000</v>
      </c>
    </row>
    <row r="1031" spans="1:5">
      <c r="A1031" t="s">
        <v>273</v>
      </c>
      <c r="B1031">
        <v>2011</v>
      </c>
      <c r="C1031" t="s">
        <v>1</v>
      </c>
      <c r="D1031" t="s">
        <v>2</v>
      </c>
      <c r="E1031" s="1">
        <v>621265</v>
      </c>
    </row>
    <row r="1032" spans="1:5">
      <c r="A1032" t="s">
        <v>273</v>
      </c>
      <c r="B1032">
        <v>2011</v>
      </c>
      <c r="C1032" t="s">
        <v>1</v>
      </c>
      <c r="D1032" t="s">
        <v>2</v>
      </c>
      <c r="E1032" s="1">
        <v>689738</v>
      </c>
    </row>
    <row r="1033" spans="1:5">
      <c r="A1033" t="s">
        <v>588</v>
      </c>
      <c r="B1033">
        <v>2009</v>
      </c>
      <c r="C1033" t="s">
        <v>1</v>
      </c>
      <c r="D1033" t="s">
        <v>2</v>
      </c>
      <c r="E1033" s="1">
        <v>35000</v>
      </c>
    </row>
    <row r="1034" spans="1:5">
      <c r="A1034" t="s">
        <v>588</v>
      </c>
      <c r="B1034">
        <v>2009</v>
      </c>
      <c r="C1034" t="s">
        <v>1</v>
      </c>
      <c r="D1034" t="s">
        <v>2</v>
      </c>
      <c r="E1034" s="1">
        <v>1000000</v>
      </c>
    </row>
    <row r="1035" spans="1:5">
      <c r="A1035" t="s">
        <v>588</v>
      </c>
      <c r="B1035">
        <v>2009</v>
      </c>
      <c r="C1035" t="s">
        <v>1</v>
      </c>
      <c r="D1035" t="s">
        <v>2</v>
      </c>
      <c r="E1035" s="1">
        <v>1000000</v>
      </c>
    </row>
    <row r="1036" spans="1:5">
      <c r="A1036" t="s">
        <v>489</v>
      </c>
      <c r="B1036">
        <v>2009</v>
      </c>
      <c r="C1036" t="s">
        <v>1</v>
      </c>
      <c r="D1036" t="s">
        <v>2</v>
      </c>
      <c r="E1036" s="1">
        <v>221755</v>
      </c>
    </row>
    <row r="1037" spans="1:5">
      <c r="A1037" t="s">
        <v>236</v>
      </c>
      <c r="B1037">
        <v>2013</v>
      </c>
      <c r="C1037" t="s">
        <v>1</v>
      </c>
      <c r="D1037" t="s">
        <v>2</v>
      </c>
      <c r="E1037" s="1">
        <v>499962</v>
      </c>
    </row>
    <row r="1038" spans="1:5">
      <c r="A1038" t="s">
        <v>236</v>
      </c>
      <c r="B1038">
        <v>2009</v>
      </c>
      <c r="C1038" t="s">
        <v>1</v>
      </c>
      <c r="D1038" t="s">
        <v>2</v>
      </c>
      <c r="E1038" s="1">
        <v>2000000</v>
      </c>
    </row>
    <row r="1039" spans="1:5">
      <c r="A1039" t="s">
        <v>306</v>
      </c>
      <c r="B1039">
        <v>2011</v>
      </c>
      <c r="C1039" t="s">
        <v>1</v>
      </c>
      <c r="D1039" t="s">
        <v>2</v>
      </c>
      <c r="E1039" s="1">
        <v>538967</v>
      </c>
    </row>
    <row r="1040" spans="1:5">
      <c r="A1040" t="s">
        <v>306</v>
      </c>
      <c r="B1040">
        <v>2009</v>
      </c>
      <c r="C1040" t="s">
        <v>1</v>
      </c>
      <c r="D1040" t="s">
        <v>2</v>
      </c>
      <c r="E1040" s="1">
        <v>396262</v>
      </c>
    </row>
    <row r="1041" spans="1:5">
      <c r="A1041" t="s">
        <v>306</v>
      </c>
      <c r="B1041">
        <v>2009</v>
      </c>
      <c r="C1041" t="s">
        <v>1</v>
      </c>
      <c r="D1041" t="s">
        <v>2</v>
      </c>
      <c r="E1041" s="1">
        <v>931137</v>
      </c>
    </row>
    <row r="1042" spans="1:5">
      <c r="A1042" t="s">
        <v>306</v>
      </c>
      <c r="B1042">
        <v>2009</v>
      </c>
      <c r="C1042" t="s">
        <v>1</v>
      </c>
      <c r="D1042" t="s">
        <v>2</v>
      </c>
      <c r="E1042" s="1">
        <v>600000</v>
      </c>
    </row>
    <row r="1043" spans="1:5">
      <c r="A1043" t="s">
        <v>306</v>
      </c>
      <c r="B1043">
        <v>2009</v>
      </c>
      <c r="C1043" t="s">
        <v>1</v>
      </c>
      <c r="D1043" t="s">
        <v>2</v>
      </c>
      <c r="E1043" s="1">
        <v>3632666</v>
      </c>
    </row>
    <row r="1044" spans="1:5">
      <c r="A1044" t="s">
        <v>306</v>
      </c>
      <c r="B1044">
        <v>2009</v>
      </c>
      <c r="C1044" t="s">
        <v>1</v>
      </c>
      <c r="D1044" t="s">
        <v>2</v>
      </c>
      <c r="E1044" s="1">
        <v>10000139</v>
      </c>
    </row>
    <row r="1045" spans="1:5">
      <c r="A1045" t="s">
        <v>306</v>
      </c>
      <c r="B1045">
        <v>2009</v>
      </c>
      <c r="C1045" t="s">
        <v>1</v>
      </c>
      <c r="D1045" t="s">
        <v>2</v>
      </c>
      <c r="E1045" s="1">
        <v>3920038</v>
      </c>
    </row>
    <row r="1046" spans="1:5">
      <c r="A1046" t="s">
        <v>306</v>
      </c>
      <c r="B1046">
        <v>2009</v>
      </c>
      <c r="C1046" t="s">
        <v>1</v>
      </c>
      <c r="D1046" t="s">
        <v>2</v>
      </c>
      <c r="E1046" s="1">
        <v>6752627</v>
      </c>
    </row>
    <row r="1047" spans="1:5">
      <c r="A1047" t="s">
        <v>196</v>
      </c>
      <c r="B1047">
        <v>2013</v>
      </c>
      <c r="C1047" t="s">
        <v>1</v>
      </c>
      <c r="D1047" t="s">
        <v>2</v>
      </c>
      <c r="E1047" s="1">
        <v>249482</v>
      </c>
    </row>
    <row r="1048" spans="1:5">
      <c r="A1048" t="s">
        <v>132</v>
      </c>
      <c r="B1048">
        <v>2013</v>
      </c>
      <c r="C1048" t="s">
        <v>1</v>
      </c>
      <c r="D1048" t="s">
        <v>2</v>
      </c>
      <c r="E1048" s="1">
        <v>3578639</v>
      </c>
    </row>
    <row r="1049" spans="1:5">
      <c r="A1049" t="s">
        <v>132</v>
      </c>
      <c r="B1049">
        <v>2011</v>
      </c>
      <c r="C1049" t="s">
        <v>1</v>
      </c>
      <c r="D1049" t="s">
        <v>2</v>
      </c>
      <c r="E1049" s="1">
        <v>2935048</v>
      </c>
    </row>
    <row r="1050" spans="1:5">
      <c r="A1050" t="s">
        <v>132</v>
      </c>
      <c r="B1050">
        <v>2009</v>
      </c>
      <c r="C1050" t="s">
        <v>1</v>
      </c>
      <c r="D1050" t="s">
        <v>2</v>
      </c>
      <c r="E1050" s="1">
        <v>2565641</v>
      </c>
    </row>
    <row r="1051" spans="1:5">
      <c r="A1051" t="s">
        <v>654</v>
      </c>
      <c r="B1051">
        <v>2009</v>
      </c>
      <c r="C1051" t="s">
        <v>1</v>
      </c>
      <c r="D1051" t="s">
        <v>2</v>
      </c>
      <c r="E1051" s="1">
        <v>900000</v>
      </c>
    </row>
    <row r="1052" spans="1:5">
      <c r="A1052" t="s">
        <v>654</v>
      </c>
      <c r="B1052">
        <v>2009</v>
      </c>
      <c r="C1052" t="s">
        <v>1</v>
      </c>
      <c r="D1052" t="s">
        <v>2</v>
      </c>
      <c r="E1052" s="1">
        <v>11013694</v>
      </c>
    </row>
    <row r="1053" spans="1:5">
      <c r="A1053" t="s">
        <v>654</v>
      </c>
      <c r="B1053">
        <v>2009</v>
      </c>
      <c r="C1053" t="s">
        <v>1</v>
      </c>
      <c r="D1053" t="s">
        <v>2</v>
      </c>
      <c r="E1053" s="1">
        <v>12207733</v>
      </c>
    </row>
    <row r="1054" spans="1:5">
      <c r="A1054" t="s">
        <v>21</v>
      </c>
      <c r="B1054">
        <v>2014</v>
      </c>
      <c r="C1054" t="s">
        <v>1</v>
      </c>
      <c r="D1054" t="s">
        <v>2</v>
      </c>
      <c r="E1054" s="1">
        <v>10000</v>
      </c>
    </row>
    <row r="1055" spans="1:5">
      <c r="A1055" t="s">
        <v>21</v>
      </c>
      <c r="B1055">
        <v>2013</v>
      </c>
      <c r="C1055" t="s">
        <v>1</v>
      </c>
      <c r="D1055" t="s">
        <v>2</v>
      </c>
      <c r="E1055" s="1">
        <v>10000</v>
      </c>
    </row>
    <row r="1056" spans="1:5">
      <c r="A1056" t="s">
        <v>21</v>
      </c>
      <c r="B1056">
        <v>2011</v>
      </c>
      <c r="C1056" t="s">
        <v>1</v>
      </c>
      <c r="D1056" t="s">
        <v>2</v>
      </c>
      <c r="E1056" s="1">
        <v>10000</v>
      </c>
    </row>
    <row r="1057" spans="1:5">
      <c r="A1057" t="s">
        <v>21</v>
      </c>
      <c r="B1057">
        <v>2011</v>
      </c>
      <c r="C1057" t="s">
        <v>1</v>
      </c>
      <c r="D1057" t="s">
        <v>2</v>
      </c>
      <c r="E1057" s="1">
        <v>10000</v>
      </c>
    </row>
    <row r="1058" spans="1:5">
      <c r="A1058" t="s">
        <v>21</v>
      </c>
      <c r="B1058">
        <v>2012</v>
      </c>
      <c r="C1058" t="s">
        <v>1</v>
      </c>
      <c r="D1058" t="s">
        <v>2</v>
      </c>
      <c r="E1058" s="1">
        <v>10000</v>
      </c>
    </row>
    <row r="1059" spans="1:5">
      <c r="A1059" t="s">
        <v>147</v>
      </c>
      <c r="B1059">
        <v>2013</v>
      </c>
      <c r="C1059" t="s">
        <v>1</v>
      </c>
      <c r="D1059" t="s">
        <v>2</v>
      </c>
      <c r="E1059" s="1">
        <v>750000</v>
      </c>
    </row>
    <row r="1060" spans="1:5">
      <c r="A1060" t="s">
        <v>147</v>
      </c>
      <c r="B1060">
        <v>2011</v>
      </c>
      <c r="C1060" t="s">
        <v>1</v>
      </c>
      <c r="D1060" t="s">
        <v>2</v>
      </c>
      <c r="E1060" s="1">
        <v>1293904</v>
      </c>
    </row>
    <row r="1061" spans="1:5">
      <c r="A1061" t="s">
        <v>469</v>
      </c>
      <c r="B1061">
        <v>2009</v>
      </c>
      <c r="C1061" t="s">
        <v>1</v>
      </c>
      <c r="D1061" t="s">
        <v>2</v>
      </c>
      <c r="E1061" s="1">
        <v>520446</v>
      </c>
    </row>
    <row r="1062" spans="1:5">
      <c r="A1062" t="s">
        <v>543</v>
      </c>
      <c r="B1062">
        <v>2009</v>
      </c>
      <c r="C1062" t="s">
        <v>1</v>
      </c>
      <c r="D1062" t="s">
        <v>2</v>
      </c>
      <c r="E1062" s="1">
        <v>1577725</v>
      </c>
    </row>
    <row r="1063" spans="1:5">
      <c r="A1063" t="s">
        <v>543</v>
      </c>
      <c r="B1063">
        <v>2009</v>
      </c>
      <c r="C1063" t="s">
        <v>1</v>
      </c>
      <c r="D1063" t="s">
        <v>2</v>
      </c>
      <c r="E1063" s="1">
        <v>2296036</v>
      </c>
    </row>
    <row r="1064" spans="1:5">
      <c r="A1064" t="s">
        <v>310</v>
      </c>
      <c r="B1064">
        <v>2011</v>
      </c>
      <c r="C1064" t="s">
        <v>1</v>
      </c>
      <c r="D1064" t="s">
        <v>2</v>
      </c>
      <c r="E1064" s="1">
        <v>1696890</v>
      </c>
    </row>
    <row r="1065" spans="1:5">
      <c r="A1065" t="s">
        <v>189</v>
      </c>
      <c r="B1065">
        <v>2013</v>
      </c>
      <c r="C1065" t="s">
        <v>1</v>
      </c>
      <c r="D1065" t="s">
        <v>2</v>
      </c>
      <c r="E1065" s="1">
        <v>248760</v>
      </c>
    </row>
    <row r="1066" spans="1:5">
      <c r="A1066" t="s">
        <v>272</v>
      </c>
      <c r="B1066">
        <v>2011</v>
      </c>
      <c r="C1066" t="s">
        <v>1</v>
      </c>
      <c r="D1066" t="s">
        <v>2</v>
      </c>
      <c r="E1066" s="1">
        <v>245534</v>
      </c>
    </row>
    <row r="1067" spans="1:5">
      <c r="A1067" t="s">
        <v>256</v>
      </c>
      <c r="B1067">
        <v>2013</v>
      </c>
      <c r="C1067" t="s">
        <v>1</v>
      </c>
      <c r="D1067" t="s">
        <v>2</v>
      </c>
      <c r="E1067" s="1">
        <v>659788</v>
      </c>
    </row>
    <row r="1068" spans="1:5">
      <c r="A1068" t="s">
        <v>493</v>
      </c>
      <c r="B1068">
        <v>2009</v>
      </c>
      <c r="C1068" t="s">
        <v>1</v>
      </c>
      <c r="D1068" t="s">
        <v>2</v>
      </c>
      <c r="E1068" s="1">
        <v>792216</v>
      </c>
    </row>
    <row r="1069" spans="1:5">
      <c r="A1069" t="s">
        <v>397</v>
      </c>
      <c r="B1069">
        <v>2010</v>
      </c>
      <c r="C1069" t="s">
        <v>1</v>
      </c>
      <c r="D1069" t="s">
        <v>2</v>
      </c>
      <c r="E1069" s="1">
        <v>1365913</v>
      </c>
    </row>
    <row r="1070" spans="1:5">
      <c r="A1070" t="s">
        <v>397</v>
      </c>
      <c r="B1070">
        <v>2009</v>
      </c>
      <c r="C1070" t="s">
        <v>1</v>
      </c>
      <c r="D1070" t="s">
        <v>2</v>
      </c>
      <c r="E1070" s="1">
        <v>6094497</v>
      </c>
    </row>
    <row r="1071" spans="1:5">
      <c r="A1071" t="s">
        <v>453</v>
      </c>
      <c r="B1071">
        <v>2009</v>
      </c>
      <c r="C1071" t="s">
        <v>1</v>
      </c>
      <c r="D1071" t="s">
        <v>2</v>
      </c>
      <c r="E1071" s="1">
        <v>400366</v>
      </c>
    </row>
    <row r="1072" spans="1:5">
      <c r="A1072" t="s">
        <v>458</v>
      </c>
      <c r="B1072">
        <v>2009</v>
      </c>
      <c r="C1072" t="s">
        <v>1</v>
      </c>
      <c r="D1072" t="s">
        <v>2</v>
      </c>
      <c r="E1072" s="1">
        <v>800000</v>
      </c>
    </row>
    <row r="1073" spans="1:5">
      <c r="A1073" t="s">
        <v>342</v>
      </c>
      <c r="B1073">
        <v>2011</v>
      </c>
      <c r="C1073" t="s">
        <v>1</v>
      </c>
      <c r="D1073" t="s">
        <v>2</v>
      </c>
      <c r="E1073" s="1">
        <v>3095593</v>
      </c>
    </row>
    <row r="1074" spans="1:5">
      <c r="A1074" t="s">
        <v>342</v>
      </c>
      <c r="B1074">
        <v>2010</v>
      </c>
      <c r="C1074" t="s">
        <v>1</v>
      </c>
      <c r="D1074" t="s">
        <v>2</v>
      </c>
      <c r="E1074" s="1">
        <v>549489</v>
      </c>
    </row>
    <row r="1075" spans="1:5">
      <c r="A1075" t="s">
        <v>426</v>
      </c>
      <c r="B1075">
        <v>2010</v>
      </c>
      <c r="C1075" t="s">
        <v>1</v>
      </c>
      <c r="D1075" t="s">
        <v>427</v>
      </c>
      <c r="E1075" s="1">
        <v>2033500</v>
      </c>
    </row>
    <row r="1076" spans="1:5">
      <c r="A1076" t="s">
        <v>433</v>
      </c>
      <c r="B1076">
        <v>2010</v>
      </c>
      <c r="C1076" t="s">
        <v>1</v>
      </c>
      <c r="D1076" t="s">
        <v>2</v>
      </c>
      <c r="E1076" s="1">
        <v>959373</v>
      </c>
    </row>
    <row r="1077" spans="1:5">
      <c r="A1077" t="s">
        <v>756</v>
      </c>
      <c r="B1077">
        <v>2009</v>
      </c>
      <c r="C1077" t="s">
        <v>1</v>
      </c>
      <c r="D1077" t="s">
        <v>2</v>
      </c>
      <c r="E1077" s="1">
        <v>1300010</v>
      </c>
    </row>
    <row r="1078" spans="1:5">
      <c r="A1078" t="s">
        <v>299</v>
      </c>
      <c r="B1078">
        <v>2011</v>
      </c>
      <c r="C1078" t="s">
        <v>1</v>
      </c>
      <c r="D1078" t="s">
        <v>2</v>
      </c>
      <c r="E1078" s="1">
        <v>350000</v>
      </c>
    </row>
    <row r="1079" spans="1:5">
      <c r="A1079" t="s">
        <v>299</v>
      </c>
      <c r="B1079">
        <v>2010</v>
      </c>
      <c r="C1079" t="s">
        <v>1</v>
      </c>
      <c r="D1079" t="s">
        <v>2</v>
      </c>
      <c r="E1079" s="1">
        <v>1750000</v>
      </c>
    </row>
    <row r="1080" spans="1:5">
      <c r="A1080" t="s">
        <v>299</v>
      </c>
      <c r="B1080">
        <v>2009</v>
      </c>
      <c r="C1080" t="s">
        <v>1</v>
      </c>
      <c r="D1080" t="s">
        <v>2</v>
      </c>
      <c r="E1080" s="1">
        <v>500000</v>
      </c>
    </row>
    <row r="1081" spans="1:5">
      <c r="A1081" t="s">
        <v>235</v>
      </c>
      <c r="B1081">
        <v>2013</v>
      </c>
      <c r="C1081" t="s">
        <v>1</v>
      </c>
      <c r="D1081" t="s">
        <v>2</v>
      </c>
      <c r="E1081" s="1">
        <v>200002</v>
      </c>
    </row>
    <row r="1082" spans="1:5">
      <c r="A1082" t="s">
        <v>322</v>
      </c>
      <c r="B1082">
        <v>2011</v>
      </c>
      <c r="C1082" t="s">
        <v>1</v>
      </c>
      <c r="D1082" t="s">
        <v>2</v>
      </c>
      <c r="E1082" s="1">
        <v>992800</v>
      </c>
    </row>
    <row r="1083" spans="1:5">
      <c r="A1083" t="s">
        <v>322</v>
      </c>
      <c r="B1083">
        <v>2012</v>
      </c>
      <c r="C1083" t="s">
        <v>1</v>
      </c>
      <c r="D1083" t="s">
        <v>2</v>
      </c>
      <c r="E1083" s="1">
        <v>3000000</v>
      </c>
    </row>
    <row r="1084" spans="1:5">
      <c r="A1084" t="s">
        <v>722</v>
      </c>
      <c r="B1084">
        <v>2009</v>
      </c>
      <c r="C1084" t="s">
        <v>1</v>
      </c>
      <c r="D1084" t="s">
        <v>2</v>
      </c>
      <c r="E1084" s="1">
        <v>1111250</v>
      </c>
    </row>
    <row r="1085" spans="1:5">
      <c r="A1085" t="s">
        <v>87</v>
      </c>
      <c r="B1085">
        <v>2013</v>
      </c>
      <c r="C1085" t="s">
        <v>1</v>
      </c>
      <c r="D1085" t="s">
        <v>2</v>
      </c>
      <c r="E1085" s="1">
        <v>973166</v>
      </c>
    </row>
    <row r="1086" spans="1:5">
      <c r="A1086" t="s">
        <v>87</v>
      </c>
      <c r="B1086">
        <v>2013</v>
      </c>
      <c r="C1086" t="s">
        <v>1</v>
      </c>
      <c r="D1086" t="s">
        <v>2</v>
      </c>
      <c r="E1086" s="1">
        <v>111042</v>
      </c>
    </row>
    <row r="1087" spans="1:5">
      <c r="A1087" t="s">
        <v>138</v>
      </c>
      <c r="B1087">
        <v>2013</v>
      </c>
      <c r="C1087" t="s">
        <v>1</v>
      </c>
      <c r="D1087" t="s">
        <v>2</v>
      </c>
      <c r="E1087" s="1">
        <v>2000000</v>
      </c>
    </row>
    <row r="1088" spans="1:5">
      <c r="A1088" t="s">
        <v>138</v>
      </c>
      <c r="B1088">
        <v>2009</v>
      </c>
      <c r="C1088" t="s">
        <v>1</v>
      </c>
      <c r="D1088" t="s">
        <v>2</v>
      </c>
      <c r="E1088" s="1">
        <v>6080340</v>
      </c>
    </row>
    <row r="1089" spans="1:5">
      <c r="A1089" t="s">
        <v>138</v>
      </c>
      <c r="B1089">
        <v>2009</v>
      </c>
      <c r="C1089" t="s">
        <v>1</v>
      </c>
      <c r="D1089" t="s">
        <v>2</v>
      </c>
      <c r="E1089" s="1">
        <v>670387</v>
      </c>
    </row>
    <row r="1090" spans="1:5">
      <c r="A1090" t="s">
        <v>138</v>
      </c>
      <c r="B1090">
        <v>2009</v>
      </c>
      <c r="C1090" t="s">
        <v>1</v>
      </c>
      <c r="D1090" t="s">
        <v>2</v>
      </c>
      <c r="E1090" s="1">
        <v>9967084</v>
      </c>
    </row>
    <row r="1091" spans="1:5">
      <c r="A1091" t="s">
        <v>435</v>
      </c>
      <c r="B1091">
        <v>2010</v>
      </c>
      <c r="C1091" t="s">
        <v>1</v>
      </c>
      <c r="D1091" t="s">
        <v>2</v>
      </c>
      <c r="E1091" s="1">
        <v>5000</v>
      </c>
    </row>
    <row r="1092" spans="1:5">
      <c r="A1092" t="s">
        <v>785</v>
      </c>
      <c r="B1092">
        <v>2009</v>
      </c>
      <c r="C1092" t="s">
        <v>1</v>
      </c>
      <c r="D1092" t="s">
        <v>2</v>
      </c>
      <c r="E1092" s="1">
        <v>10000</v>
      </c>
    </row>
    <row r="1093" spans="1:5">
      <c r="A1093" t="s">
        <v>26</v>
      </c>
      <c r="B1093">
        <v>2014</v>
      </c>
      <c r="C1093" t="s">
        <v>1</v>
      </c>
      <c r="D1093" t="s">
        <v>2</v>
      </c>
      <c r="E1093" s="1">
        <v>115000</v>
      </c>
    </row>
    <row r="1094" spans="1:5">
      <c r="A1094" t="s">
        <v>26</v>
      </c>
      <c r="B1094">
        <v>2013</v>
      </c>
      <c r="C1094" t="s">
        <v>1</v>
      </c>
      <c r="D1094" t="s">
        <v>2</v>
      </c>
      <c r="E1094" s="1">
        <v>100000</v>
      </c>
    </row>
    <row r="1095" spans="1:5">
      <c r="A1095" t="s">
        <v>26</v>
      </c>
      <c r="B1095">
        <v>2013</v>
      </c>
      <c r="C1095" t="s">
        <v>1</v>
      </c>
      <c r="D1095" t="s">
        <v>2</v>
      </c>
      <c r="E1095" s="1">
        <v>100000</v>
      </c>
    </row>
    <row r="1096" spans="1:5">
      <c r="A1096" t="s">
        <v>26</v>
      </c>
      <c r="B1096">
        <v>2009</v>
      </c>
      <c r="C1096" t="s">
        <v>1</v>
      </c>
      <c r="D1096" t="s">
        <v>2</v>
      </c>
      <c r="E1096" s="1">
        <v>500000</v>
      </c>
    </row>
    <row r="1097" spans="1:5">
      <c r="A1097" t="s">
        <v>26</v>
      </c>
      <c r="B1097">
        <v>2012</v>
      </c>
      <c r="C1097" t="s">
        <v>1</v>
      </c>
      <c r="D1097" t="s">
        <v>2</v>
      </c>
      <c r="E1097" s="1">
        <v>221250</v>
      </c>
    </row>
    <row r="1098" spans="1:5">
      <c r="A1098" t="s">
        <v>148</v>
      </c>
      <c r="B1098">
        <v>2013</v>
      </c>
      <c r="C1098" t="s">
        <v>1</v>
      </c>
      <c r="D1098" t="s">
        <v>2</v>
      </c>
      <c r="E1098" s="1">
        <v>99080</v>
      </c>
    </row>
    <row r="1099" spans="1:5">
      <c r="A1099" t="s">
        <v>148</v>
      </c>
      <c r="B1099">
        <v>2011</v>
      </c>
      <c r="C1099" t="s">
        <v>1</v>
      </c>
      <c r="D1099" t="s">
        <v>2</v>
      </c>
      <c r="E1099" s="1">
        <v>301451</v>
      </c>
    </row>
    <row r="1100" spans="1:5">
      <c r="A1100" t="s">
        <v>148</v>
      </c>
      <c r="B1100">
        <v>2009</v>
      </c>
      <c r="C1100" t="s">
        <v>1</v>
      </c>
      <c r="D1100" t="s">
        <v>2</v>
      </c>
      <c r="E1100" s="1">
        <v>100000</v>
      </c>
    </row>
    <row r="1101" spans="1:5">
      <c r="A1101" t="s">
        <v>148</v>
      </c>
      <c r="B1101">
        <v>2009</v>
      </c>
      <c r="C1101" t="s">
        <v>1</v>
      </c>
      <c r="D1101" t="s">
        <v>2</v>
      </c>
      <c r="E1101" s="1">
        <v>50000</v>
      </c>
    </row>
    <row r="1102" spans="1:5">
      <c r="A1102" t="s">
        <v>148</v>
      </c>
      <c r="B1102">
        <v>2012</v>
      </c>
      <c r="C1102" t="s">
        <v>1</v>
      </c>
      <c r="D1102" t="s">
        <v>2</v>
      </c>
      <c r="E1102" s="1">
        <v>2968172</v>
      </c>
    </row>
    <row r="1103" spans="1:5">
      <c r="A1103" t="s">
        <v>19</v>
      </c>
      <c r="B1103">
        <v>2014</v>
      </c>
      <c r="C1103" t="s">
        <v>1</v>
      </c>
      <c r="D1103" t="s">
        <v>2</v>
      </c>
      <c r="E1103" s="1">
        <v>100000</v>
      </c>
    </row>
    <row r="1104" spans="1:5">
      <c r="A1104" t="s">
        <v>19</v>
      </c>
      <c r="B1104">
        <v>2013</v>
      </c>
      <c r="C1104" t="s">
        <v>1</v>
      </c>
      <c r="D1104" t="s">
        <v>2</v>
      </c>
      <c r="E1104" s="1">
        <v>933529</v>
      </c>
    </row>
    <row r="1105" spans="1:5">
      <c r="A1105" t="s">
        <v>19</v>
      </c>
      <c r="B1105">
        <v>2013</v>
      </c>
      <c r="C1105" t="s">
        <v>1</v>
      </c>
      <c r="D1105" t="s">
        <v>2</v>
      </c>
      <c r="E1105" s="1">
        <v>3200000</v>
      </c>
    </row>
    <row r="1106" spans="1:5">
      <c r="A1106" t="s">
        <v>19</v>
      </c>
      <c r="B1106">
        <v>2011</v>
      </c>
      <c r="C1106" t="s">
        <v>1</v>
      </c>
      <c r="D1106" t="s">
        <v>2</v>
      </c>
      <c r="E1106" s="1">
        <v>1000000</v>
      </c>
    </row>
    <row r="1107" spans="1:5">
      <c r="A1107" t="s">
        <v>19</v>
      </c>
      <c r="B1107">
        <v>2011</v>
      </c>
      <c r="C1107" t="s">
        <v>1</v>
      </c>
      <c r="D1107" t="s">
        <v>2</v>
      </c>
      <c r="E1107" s="1">
        <v>3000000</v>
      </c>
    </row>
    <row r="1108" spans="1:5">
      <c r="A1108" t="s">
        <v>19</v>
      </c>
      <c r="B1108">
        <v>2011</v>
      </c>
      <c r="C1108" t="s">
        <v>1</v>
      </c>
      <c r="D1108" t="s">
        <v>2</v>
      </c>
      <c r="E1108" s="1">
        <v>1500000</v>
      </c>
    </row>
    <row r="1109" spans="1:5">
      <c r="A1109" t="s">
        <v>19</v>
      </c>
      <c r="B1109">
        <v>2010</v>
      </c>
      <c r="C1109" t="s">
        <v>1</v>
      </c>
      <c r="D1109" t="s">
        <v>2</v>
      </c>
      <c r="E1109" s="1">
        <v>3500000</v>
      </c>
    </row>
    <row r="1110" spans="1:5">
      <c r="A1110" t="s">
        <v>19</v>
      </c>
      <c r="B1110">
        <v>2009</v>
      </c>
      <c r="C1110" t="s">
        <v>1</v>
      </c>
      <c r="D1110" t="s">
        <v>2</v>
      </c>
      <c r="E1110" s="1">
        <v>246070</v>
      </c>
    </row>
    <row r="1111" spans="1:5">
      <c r="A1111" t="s">
        <v>19</v>
      </c>
      <c r="B1111">
        <v>2009</v>
      </c>
      <c r="C1111" t="s">
        <v>1</v>
      </c>
      <c r="D1111" t="s">
        <v>2</v>
      </c>
      <c r="E1111" s="1">
        <v>250000</v>
      </c>
    </row>
    <row r="1112" spans="1:5">
      <c r="A1112" t="s">
        <v>19</v>
      </c>
      <c r="B1112">
        <v>2009</v>
      </c>
      <c r="C1112" t="s">
        <v>1</v>
      </c>
      <c r="D1112" t="s">
        <v>2</v>
      </c>
      <c r="E1112" s="1">
        <v>4000000</v>
      </c>
    </row>
    <row r="1113" spans="1:5">
      <c r="A1113" t="s">
        <v>19</v>
      </c>
      <c r="B1113">
        <v>2009</v>
      </c>
      <c r="C1113" t="s">
        <v>1</v>
      </c>
      <c r="D1113" t="s">
        <v>2</v>
      </c>
      <c r="E1113" s="1">
        <v>3999127</v>
      </c>
    </row>
    <row r="1114" spans="1:5">
      <c r="A1114" t="s">
        <v>19</v>
      </c>
      <c r="B1114">
        <v>2009</v>
      </c>
      <c r="C1114" t="s">
        <v>1</v>
      </c>
      <c r="D1114" t="s">
        <v>2</v>
      </c>
      <c r="E1114" s="1">
        <v>1752700</v>
      </c>
    </row>
    <row r="1115" spans="1:5">
      <c r="A1115" t="s">
        <v>19</v>
      </c>
      <c r="B1115">
        <v>2009</v>
      </c>
      <c r="C1115" t="s">
        <v>1</v>
      </c>
      <c r="D1115" t="s">
        <v>2</v>
      </c>
      <c r="E1115" s="1">
        <v>264500</v>
      </c>
    </row>
    <row r="1116" spans="1:5">
      <c r="A1116" t="s">
        <v>19</v>
      </c>
      <c r="B1116">
        <v>2009</v>
      </c>
      <c r="C1116" t="s">
        <v>1</v>
      </c>
      <c r="D1116" t="s">
        <v>2</v>
      </c>
      <c r="E1116" s="1">
        <v>27640000</v>
      </c>
    </row>
    <row r="1117" spans="1:5">
      <c r="A1117" t="s">
        <v>19</v>
      </c>
      <c r="B1117">
        <v>2009</v>
      </c>
      <c r="C1117" t="s">
        <v>1</v>
      </c>
      <c r="D1117" t="s">
        <v>2</v>
      </c>
      <c r="E1117" s="1">
        <v>2210946</v>
      </c>
    </row>
    <row r="1118" spans="1:5">
      <c r="A1118" t="s">
        <v>19</v>
      </c>
      <c r="B1118">
        <v>2009</v>
      </c>
      <c r="C1118" t="s">
        <v>1</v>
      </c>
      <c r="D1118" t="s">
        <v>2</v>
      </c>
      <c r="E1118" s="1">
        <v>75000</v>
      </c>
    </row>
    <row r="1119" spans="1:5">
      <c r="A1119" t="s">
        <v>19</v>
      </c>
      <c r="B1119">
        <v>2009</v>
      </c>
      <c r="C1119" t="s">
        <v>1</v>
      </c>
      <c r="D1119" t="s">
        <v>2</v>
      </c>
      <c r="E1119" s="1">
        <v>22262000</v>
      </c>
    </row>
    <row r="1120" spans="1:5">
      <c r="A1120" t="s">
        <v>44</v>
      </c>
      <c r="B1120">
        <v>2013</v>
      </c>
      <c r="C1120" t="s">
        <v>1</v>
      </c>
      <c r="D1120" t="s">
        <v>2</v>
      </c>
      <c r="E1120" s="1">
        <v>8000000</v>
      </c>
    </row>
    <row r="1121" spans="1:5">
      <c r="A1121" t="s">
        <v>44</v>
      </c>
      <c r="B1121">
        <v>2013</v>
      </c>
      <c r="C1121" t="s">
        <v>1</v>
      </c>
      <c r="D1121" t="s">
        <v>2</v>
      </c>
      <c r="E1121" s="1">
        <v>250000</v>
      </c>
    </row>
    <row r="1122" spans="1:5">
      <c r="A1122" t="s">
        <v>44</v>
      </c>
      <c r="B1122">
        <v>2011</v>
      </c>
      <c r="C1122" t="s">
        <v>1</v>
      </c>
      <c r="D1122" t="s">
        <v>2</v>
      </c>
      <c r="E1122" s="1">
        <v>2401202</v>
      </c>
    </row>
    <row r="1123" spans="1:5">
      <c r="A1123" t="s">
        <v>44</v>
      </c>
      <c r="B1123">
        <v>2011</v>
      </c>
      <c r="C1123" t="s">
        <v>1</v>
      </c>
      <c r="D1123" t="s">
        <v>2</v>
      </c>
      <c r="E1123" s="1">
        <v>1365117</v>
      </c>
    </row>
    <row r="1124" spans="1:5">
      <c r="A1124" t="s">
        <v>44</v>
      </c>
      <c r="B1124">
        <v>2010</v>
      </c>
      <c r="C1124" t="s">
        <v>1</v>
      </c>
      <c r="D1124" t="s">
        <v>2</v>
      </c>
      <c r="E1124" s="1">
        <v>198704</v>
      </c>
    </row>
    <row r="1125" spans="1:5">
      <c r="A1125" t="s">
        <v>44</v>
      </c>
      <c r="B1125">
        <v>2009</v>
      </c>
      <c r="C1125" t="s">
        <v>1</v>
      </c>
      <c r="D1125" t="s">
        <v>2</v>
      </c>
      <c r="E1125" s="1">
        <v>494933</v>
      </c>
    </row>
    <row r="1126" spans="1:5">
      <c r="A1126" t="s">
        <v>504</v>
      </c>
      <c r="B1126">
        <v>2009</v>
      </c>
      <c r="C1126" t="s">
        <v>1</v>
      </c>
      <c r="D1126" t="s">
        <v>2</v>
      </c>
      <c r="E1126" s="1">
        <v>496776</v>
      </c>
    </row>
    <row r="1127" spans="1:5">
      <c r="A1127" t="s">
        <v>504</v>
      </c>
      <c r="B1127">
        <v>2009</v>
      </c>
      <c r="C1127" t="s">
        <v>1</v>
      </c>
      <c r="D1127" t="s">
        <v>2</v>
      </c>
      <c r="E1127" s="1">
        <v>125000</v>
      </c>
    </row>
    <row r="1128" spans="1:5">
      <c r="A1128" t="s">
        <v>504</v>
      </c>
      <c r="B1128">
        <v>2009</v>
      </c>
      <c r="C1128" t="s">
        <v>1</v>
      </c>
      <c r="D1128" t="s">
        <v>2</v>
      </c>
      <c r="E1128" s="1">
        <v>9800000</v>
      </c>
    </row>
    <row r="1129" spans="1:5">
      <c r="A1129" t="s">
        <v>504</v>
      </c>
      <c r="B1129">
        <v>2009</v>
      </c>
      <c r="C1129" t="s">
        <v>1</v>
      </c>
      <c r="D1129" t="s">
        <v>2</v>
      </c>
      <c r="E1129" s="1">
        <v>4934800</v>
      </c>
    </row>
    <row r="1130" spans="1:5">
      <c r="A1130" t="s">
        <v>569</v>
      </c>
      <c r="B1130">
        <v>2009</v>
      </c>
      <c r="C1130" t="s">
        <v>1</v>
      </c>
      <c r="D1130" t="s">
        <v>2</v>
      </c>
      <c r="E1130" s="1">
        <v>500000</v>
      </c>
    </row>
    <row r="1131" spans="1:5">
      <c r="A1131" t="s">
        <v>376</v>
      </c>
      <c r="B1131">
        <v>2010</v>
      </c>
      <c r="C1131" t="s">
        <v>1</v>
      </c>
      <c r="D1131" t="s">
        <v>2</v>
      </c>
      <c r="E1131" s="1">
        <v>2112080</v>
      </c>
    </row>
    <row r="1132" spans="1:5">
      <c r="A1132" t="s">
        <v>4</v>
      </c>
      <c r="B1132">
        <v>2014</v>
      </c>
      <c r="C1132" t="s">
        <v>5</v>
      </c>
      <c r="D1132" t="s">
        <v>2</v>
      </c>
      <c r="E1132" s="1">
        <v>10300300</v>
      </c>
    </row>
    <row r="1133" spans="1:5">
      <c r="A1133" t="s">
        <v>4</v>
      </c>
      <c r="B1133">
        <v>2014</v>
      </c>
      <c r="C1133" t="s">
        <v>1</v>
      </c>
      <c r="D1133" t="s">
        <v>2</v>
      </c>
      <c r="E1133" s="1">
        <v>582637</v>
      </c>
    </row>
    <row r="1134" spans="1:5">
      <c r="A1134" t="s">
        <v>4</v>
      </c>
      <c r="B1134">
        <v>2014</v>
      </c>
      <c r="C1134" t="s">
        <v>1</v>
      </c>
      <c r="D1134" t="s">
        <v>2</v>
      </c>
      <c r="E1134" s="1">
        <v>1163695</v>
      </c>
    </row>
    <row r="1135" spans="1:5">
      <c r="A1135" t="s">
        <v>4</v>
      </c>
      <c r="B1135">
        <v>2014</v>
      </c>
      <c r="C1135" t="s">
        <v>1</v>
      </c>
      <c r="D1135" t="s">
        <v>2</v>
      </c>
      <c r="E1135" s="1">
        <v>21000</v>
      </c>
    </row>
    <row r="1136" spans="1:5">
      <c r="A1136" t="s">
        <v>4</v>
      </c>
      <c r="B1136">
        <v>2013</v>
      </c>
      <c r="C1136" t="s">
        <v>1</v>
      </c>
      <c r="D1136" t="s">
        <v>2</v>
      </c>
      <c r="E1136" s="1">
        <v>800000</v>
      </c>
    </row>
    <row r="1137" spans="1:5">
      <c r="A1137" t="s">
        <v>4</v>
      </c>
      <c r="B1137">
        <v>2013</v>
      </c>
      <c r="C1137" t="s">
        <v>1</v>
      </c>
      <c r="D1137" t="s">
        <v>2</v>
      </c>
      <c r="E1137" s="1">
        <v>3213686</v>
      </c>
    </row>
    <row r="1138" spans="1:5">
      <c r="A1138" t="s">
        <v>4</v>
      </c>
      <c r="B1138">
        <v>2013</v>
      </c>
      <c r="C1138" t="s">
        <v>1</v>
      </c>
      <c r="D1138" t="s">
        <v>2</v>
      </c>
      <c r="E1138" s="1">
        <v>1150000</v>
      </c>
    </row>
    <row r="1139" spans="1:5">
      <c r="A1139" t="s">
        <v>4</v>
      </c>
      <c r="B1139">
        <v>2011</v>
      </c>
      <c r="C1139" t="s">
        <v>1</v>
      </c>
      <c r="D1139" t="s">
        <v>2</v>
      </c>
      <c r="E1139" s="1">
        <v>4030207</v>
      </c>
    </row>
    <row r="1140" spans="1:5">
      <c r="A1140" t="s">
        <v>4</v>
      </c>
      <c r="B1140">
        <v>2009</v>
      </c>
      <c r="C1140" t="s">
        <v>1</v>
      </c>
      <c r="D1140" t="s">
        <v>2</v>
      </c>
      <c r="E1140" s="1">
        <v>2736543</v>
      </c>
    </row>
    <row r="1141" spans="1:5">
      <c r="A1141" t="s">
        <v>4</v>
      </c>
      <c r="B1141">
        <v>2012</v>
      </c>
      <c r="C1141" t="s">
        <v>1</v>
      </c>
      <c r="D1141" t="s">
        <v>2</v>
      </c>
      <c r="E1141" s="1">
        <v>1486321</v>
      </c>
    </row>
    <row r="1142" spans="1:5">
      <c r="A1142" t="s">
        <v>4</v>
      </c>
      <c r="B1142">
        <v>2012</v>
      </c>
      <c r="C1142" t="s">
        <v>1</v>
      </c>
      <c r="D1142" t="s">
        <v>2</v>
      </c>
      <c r="E1142" s="1">
        <v>922000</v>
      </c>
    </row>
    <row r="1143" spans="1:5">
      <c r="A1143" t="s">
        <v>195</v>
      </c>
      <c r="B1143">
        <v>2013</v>
      </c>
      <c r="C1143" t="s">
        <v>1</v>
      </c>
      <c r="D1143" t="s">
        <v>2</v>
      </c>
      <c r="E1143" s="1">
        <v>250000</v>
      </c>
    </row>
    <row r="1144" spans="1:5">
      <c r="A1144" t="s">
        <v>195</v>
      </c>
      <c r="B1144">
        <v>2013</v>
      </c>
      <c r="C1144" t="s">
        <v>1</v>
      </c>
      <c r="D1144" t="s">
        <v>2</v>
      </c>
      <c r="E1144" s="1">
        <v>200001</v>
      </c>
    </row>
    <row r="1145" spans="1:5">
      <c r="A1145" t="s">
        <v>195</v>
      </c>
      <c r="B1145">
        <v>2010</v>
      </c>
      <c r="C1145" t="s">
        <v>1</v>
      </c>
      <c r="D1145" t="s">
        <v>2</v>
      </c>
      <c r="E1145" s="1">
        <v>8149935</v>
      </c>
    </row>
    <row r="1146" spans="1:5">
      <c r="A1146" t="s">
        <v>195</v>
      </c>
      <c r="B1146">
        <v>2009</v>
      </c>
      <c r="C1146" t="s">
        <v>1</v>
      </c>
      <c r="D1146" t="s">
        <v>2</v>
      </c>
      <c r="E1146" s="1">
        <v>70116</v>
      </c>
    </row>
    <row r="1147" spans="1:5">
      <c r="A1147" t="s">
        <v>195</v>
      </c>
      <c r="B1147">
        <v>2009</v>
      </c>
      <c r="C1147" t="s">
        <v>1</v>
      </c>
      <c r="D1147" t="s">
        <v>2</v>
      </c>
      <c r="E1147" s="1">
        <v>686784</v>
      </c>
    </row>
    <row r="1148" spans="1:5">
      <c r="A1148" t="s">
        <v>195</v>
      </c>
      <c r="B1148">
        <v>2009</v>
      </c>
      <c r="C1148" t="s">
        <v>1</v>
      </c>
      <c r="D1148" t="s">
        <v>2</v>
      </c>
      <c r="E1148" s="1">
        <v>2374065</v>
      </c>
    </row>
    <row r="1149" spans="1:5">
      <c r="A1149" t="s">
        <v>195</v>
      </c>
      <c r="B1149">
        <v>2009</v>
      </c>
      <c r="C1149" t="s">
        <v>1</v>
      </c>
      <c r="D1149" t="s">
        <v>2</v>
      </c>
      <c r="E1149" s="1">
        <v>2441915</v>
      </c>
    </row>
    <row r="1150" spans="1:5">
      <c r="A1150" t="s">
        <v>195</v>
      </c>
      <c r="B1150">
        <v>2009</v>
      </c>
      <c r="C1150" t="s">
        <v>1</v>
      </c>
      <c r="D1150" t="s">
        <v>2</v>
      </c>
      <c r="E1150" s="1">
        <v>3600000</v>
      </c>
    </row>
    <row r="1151" spans="1:5">
      <c r="A1151" t="s">
        <v>195</v>
      </c>
      <c r="B1151">
        <v>2009</v>
      </c>
      <c r="C1151" t="s">
        <v>1</v>
      </c>
      <c r="D1151" t="s">
        <v>2</v>
      </c>
      <c r="E1151" s="1">
        <v>1255420</v>
      </c>
    </row>
    <row r="1152" spans="1:5">
      <c r="A1152" t="s">
        <v>195</v>
      </c>
      <c r="B1152">
        <v>2009</v>
      </c>
      <c r="C1152" t="s">
        <v>1</v>
      </c>
      <c r="D1152" t="s">
        <v>2</v>
      </c>
      <c r="E1152" s="1">
        <v>1255420</v>
      </c>
    </row>
    <row r="1153" spans="1:5">
      <c r="A1153" t="s">
        <v>195</v>
      </c>
      <c r="B1153">
        <v>2009</v>
      </c>
      <c r="C1153" t="s">
        <v>1</v>
      </c>
      <c r="D1153" t="s">
        <v>2</v>
      </c>
      <c r="E1153" s="1">
        <v>583800</v>
      </c>
    </row>
    <row r="1154" spans="1:5">
      <c r="A1154" t="s">
        <v>195</v>
      </c>
      <c r="B1154">
        <v>2009</v>
      </c>
      <c r="C1154" t="s">
        <v>1</v>
      </c>
      <c r="D1154" t="s">
        <v>2</v>
      </c>
      <c r="E1154" s="1">
        <v>25106639</v>
      </c>
    </row>
    <row r="1155" spans="1:5">
      <c r="A1155" t="s">
        <v>195</v>
      </c>
      <c r="B1155">
        <v>2009</v>
      </c>
      <c r="C1155" t="s">
        <v>1</v>
      </c>
      <c r="D1155" t="s">
        <v>2</v>
      </c>
      <c r="E1155" s="1">
        <v>13115049</v>
      </c>
    </row>
    <row r="1156" spans="1:5">
      <c r="A1156" t="s">
        <v>195</v>
      </c>
      <c r="B1156">
        <v>2009</v>
      </c>
      <c r="C1156" t="s">
        <v>1</v>
      </c>
      <c r="D1156" t="s">
        <v>2</v>
      </c>
      <c r="E1156" s="1">
        <v>1439000</v>
      </c>
    </row>
    <row r="1157" spans="1:5">
      <c r="A1157" t="s">
        <v>195</v>
      </c>
      <c r="B1157">
        <v>2009</v>
      </c>
      <c r="C1157" t="s">
        <v>1</v>
      </c>
      <c r="D1157" t="s">
        <v>2</v>
      </c>
      <c r="E1157" s="1">
        <v>10000000</v>
      </c>
    </row>
    <row r="1158" spans="1:5">
      <c r="A1158" t="s">
        <v>195</v>
      </c>
      <c r="B1158">
        <v>2012</v>
      </c>
      <c r="C1158" t="s">
        <v>1</v>
      </c>
      <c r="D1158" t="s">
        <v>2</v>
      </c>
      <c r="E1158" s="1">
        <v>350000</v>
      </c>
    </row>
    <row r="1159" spans="1:5">
      <c r="A1159" t="s">
        <v>130</v>
      </c>
      <c r="B1159">
        <v>2013</v>
      </c>
      <c r="C1159" t="s">
        <v>1</v>
      </c>
      <c r="D1159" t="s">
        <v>2</v>
      </c>
      <c r="E1159" s="1">
        <v>1726129</v>
      </c>
    </row>
    <row r="1160" spans="1:5">
      <c r="A1160" t="s">
        <v>130</v>
      </c>
      <c r="B1160">
        <v>2011</v>
      </c>
      <c r="C1160" t="s">
        <v>1</v>
      </c>
      <c r="D1160" t="s">
        <v>2</v>
      </c>
      <c r="E1160" s="1">
        <v>871845</v>
      </c>
    </row>
    <row r="1161" spans="1:5">
      <c r="A1161" t="s">
        <v>712</v>
      </c>
      <c r="B1161">
        <v>2009</v>
      </c>
      <c r="C1161" t="s">
        <v>1</v>
      </c>
      <c r="D1161" t="s">
        <v>2</v>
      </c>
      <c r="E1161" s="1">
        <v>436800</v>
      </c>
    </row>
    <row r="1162" spans="1:5">
      <c r="A1162" t="s">
        <v>407</v>
      </c>
      <c r="B1162">
        <v>2010</v>
      </c>
      <c r="C1162" t="s">
        <v>1</v>
      </c>
      <c r="D1162" t="s">
        <v>2</v>
      </c>
      <c r="E1162" s="1">
        <v>204988</v>
      </c>
    </row>
    <row r="1163" spans="1:5">
      <c r="A1163" t="s">
        <v>414</v>
      </c>
      <c r="B1163">
        <v>2010</v>
      </c>
      <c r="C1163" t="s">
        <v>1</v>
      </c>
      <c r="D1163" t="s">
        <v>2</v>
      </c>
      <c r="E1163" s="1">
        <v>950000</v>
      </c>
    </row>
    <row r="1164" spans="1:5">
      <c r="A1164" t="s">
        <v>414</v>
      </c>
      <c r="B1164">
        <v>2012</v>
      </c>
      <c r="C1164" t="s">
        <v>1</v>
      </c>
      <c r="D1164" t="s">
        <v>2</v>
      </c>
      <c r="E1164" s="1">
        <v>3700000</v>
      </c>
    </row>
    <row r="1165" spans="1:5">
      <c r="A1165" t="s">
        <v>243</v>
      </c>
      <c r="B1165">
        <v>2013</v>
      </c>
      <c r="C1165" t="s">
        <v>1</v>
      </c>
      <c r="D1165" t="s">
        <v>2</v>
      </c>
      <c r="E1165" s="1">
        <v>387</v>
      </c>
    </row>
    <row r="1166" spans="1:5">
      <c r="A1166" t="s">
        <v>243</v>
      </c>
      <c r="B1166">
        <v>2009</v>
      </c>
      <c r="C1166" t="s">
        <v>1</v>
      </c>
      <c r="D1166" t="s">
        <v>2</v>
      </c>
      <c r="E1166" s="1">
        <v>2849411</v>
      </c>
    </row>
    <row r="1167" spans="1:5">
      <c r="A1167" t="s">
        <v>243</v>
      </c>
      <c r="B1167">
        <v>2009</v>
      </c>
      <c r="C1167" t="s">
        <v>1</v>
      </c>
      <c r="D1167" t="s">
        <v>2</v>
      </c>
      <c r="E1167" s="1">
        <v>850000</v>
      </c>
    </row>
    <row r="1168" spans="1:5">
      <c r="A1168" t="s">
        <v>243</v>
      </c>
      <c r="B1168">
        <v>2009</v>
      </c>
      <c r="C1168" t="s">
        <v>1</v>
      </c>
      <c r="D1168" t="s">
        <v>2</v>
      </c>
      <c r="E1168" s="1">
        <v>1847160</v>
      </c>
    </row>
    <row r="1169" spans="1:5">
      <c r="A1169" t="s">
        <v>243</v>
      </c>
      <c r="B1169">
        <v>2009</v>
      </c>
      <c r="C1169" t="s">
        <v>1</v>
      </c>
      <c r="D1169" t="s">
        <v>2</v>
      </c>
      <c r="E1169" s="1">
        <v>1350000</v>
      </c>
    </row>
    <row r="1170" spans="1:5">
      <c r="A1170" t="s">
        <v>243</v>
      </c>
      <c r="B1170">
        <v>2009</v>
      </c>
      <c r="C1170" t="s">
        <v>1</v>
      </c>
      <c r="D1170" t="s">
        <v>2</v>
      </c>
      <c r="E1170" s="1">
        <v>1975157</v>
      </c>
    </row>
    <row r="1171" spans="1:5">
      <c r="A1171" t="s">
        <v>243</v>
      </c>
      <c r="B1171">
        <v>2009</v>
      </c>
      <c r="C1171" t="s">
        <v>1</v>
      </c>
      <c r="D1171" t="s">
        <v>2</v>
      </c>
      <c r="E1171" s="1">
        <v>5339692</v>
      </c>
    </row>
    <row r="1172" spans="1:5">
      <c r="A1172" t="s">
        <v>243</v>
      </c>
      <c r="B1172">
        <v>2009</v>
      </c>
      <c r="C1172" t="s">
        <v>1</v>
      </c>
      <c r="D1172" t="s">
        <v>2</v>
      </c>
      <c r="E1172" s="1">
        <v>1975157</v>
      </c>
    </row>
    <row r="1173" spans="1:5">
      <c r="A1173" t="s">
        <v>243</v>
      </c>
      <c r="B1173">
        <v>2009</v>
      </c>
      <c r="C1173" t="s">
        <v>1</v>
      </c>
      <c r="D1173" t="s">
        <v>2</v>
      </c>
      <c r="E1173" s="1">
        <v>5339692</v>
      </c>
    </row>
    <row r="1174" spans="1:5">
      <c r="A1174" t="s">
        <v>243</v>
      </c>
      <c r="B1174">
        <v>2009</v>
      </c>
      <c r="C1174" t="s">
        <v>1</v>
      </c>
      <c r="D1174" t="s">
        <v>2</v>
      </c>
      <c r="E1174" s="1">
        <v>500000</v>
      </c>
    </row>
    <row r="1175" spans="1:5">
      <c r="A1175" t="s">
        <v>243</v>
      </c>
      <c r="B1175">
        <v>2009</v>
      </c>
      <c r="C1175" t="s">
        <v>1</v>
      </c>
      <c r="D1175" t="s">
        <v>2</v>
      </c>
      <c r="E1175" s="1">
        <v>1125270</v>
      </c>
    </row>
    <row r="1176" spans="1:5">
      <c r="A1176" t="s">
        <v>429</v>
      </c>
      <c r="B1176">
        <v>2010</v>
      </c>
      <c r="C1176" t="s">
        <v>1</v>
      </c>
      <c r="D1176" t="s">
        <v>2</v>
      </c>
      <c r="E1176" s="1">
        <v>200000</v>
      </c>
    </row>
    <row r="1177" spans="1:5">
      <c r="A1177" t="s">
        <v>429</v>
      </c>
      <c r="B1177">
        <v>2009</v>
      </c>
      <c r="C1177" t="s">
        <v>1</v>
      </c>
      <c r="D1177" t="s">
        <v>2</v>
      </c>
      <c r="E1177" s="1">
        <v>3120000</v>
      </c>
    </row>
    <row r="1178" spans="1:5">
      <c r="A1178" t="s">
        <v>559</v>
      </c>
      <c r="B1178">
        <v>2009</v>
      </c>
      <c r="C1178" t="s">
        <v>1</v>
      </c>
      <c r="D1178" t="s">
        <v>2</v>
      </c>
      <c r="E1178" s="1">
        <v>900000</v>
      </c>
    </row>
    <row r="1179" spans="1:5">
      <c r="A1179" t="s">
        <v>851</v>
      </c>
      <c r="B1179">
        <v>2012</v>
      </c>
      <c r="C1179" t="s">
        <v>1</v>
      </c>
      <c r="D1179" t="s">
        <v>2</v>
      </c>
      <c r="E1179" s="1">
        <v>2000000</v>
      </c>
    </row>
    <row r="1180" spans="1:5">
      <c r="A1180" t="s">
        <v>653</v>
      </c>
      <c r="B1180">
        <v>2009</v>
      </c>
      <c r="C1180" t="s">
        <v>1</v>
      </c>
      <c r="D1180" t="s">
        <v>2</v>
      </c>
      <c r="E1180" s="1">
        <v>2100000</v>
      </c>
    </row>
    <row r="1181" spans="1:5">
      <c r="A1181" t="s">
        <v>431</v>
      </c>
      <c r="B1181">
        <v>2010</v>
      </c>
      <c r="C1181" t="s">
        <v>1</v>
      </c>
      <c r="D1181" t="s">
        <v>2</v>
      </c>
      <c r="E1181" s="1">
        <v>40282</v>
      </c>
    </row>
    <row r="1182" spans="1:5">
      <c r="A1182" t="s">
        <v>431</v>
      </c>
      <c r="B1182">
        <v>2009</v>
      </c>
      <c r="C1182" t="s">
        <v>1</v>
      </c>
      <c r="D1182" t="s">
        <v>2</v>
      </c>
      <c r="E1182" s="1">
        <v>2999960</v>
      </c>
    </row>
    <row r="1183" spans="1:5">
      <c r="A1183" t="s">
        <v>431</v>
      </c>
      <c r="B1183">
        <v>2009</v>
      </c>
      <c r="C1183" t="s">
        <v>1</v>
      </c>
      <c r="D1183" t="s">
        <v>2</v>
      </c>
      <c r="E1183" s="1">
        <v>481844</v>
      </c>
    </row>
    <row r="1184" spans="1:5">
      <c r="A1184" t="s">
        <v>521</v>
      </c>
      <c r="B1184">
        <v>2009</v>
      </c>
      <c r="C1184" t="s">
        <v>1</v>
      </c>
      <c r="D1184" t="s">
        <v>2</v>
      </c>
      <c r="E1184" s="1">
        <v>3595070</v>
      </c>
    </row>
    <row r="1185" spans="1:5">
      <c r="A1185" t="s">
        <v>395</v>
      </c>
      <c r="B1185">
        <v>2010</v>
      </c>
      <c r="C1185" t="s">
        <v>1</v>
      </c>
      <c r="D1185" t="s">
        <v>2</v>
      </c>
      <c r="E1185" s="1">
        <v>1500000</v>
      </c>
    </row>
    <row r="1186" spans="1:5">
      <c r="A1186" t="s">
        <v>280</v>
      </c>
      <c r="B1186">
        <v>2011</v>
      </c>
      <c r="C1186" t="s">
        <v>1</v>
      </c>
      <c r="D1186" t="s">
        <v>2</v>
      </c>
      <c r="E1186" s="1">
        <v>50000</v>
      </c>
    </row>
    <row r="1187" spans="1:5">
      <c r="A1187" t="s">
        <v>280</v>
      </c>
      <c r="B1187">
        <v>2009</v>
      </c>
      <c r="C1187" t="s">
        <v>1</v>
      </c>
      <c r="D1187" t="s">
        <v>2</v>
      </c>
      <c r="E1187" s="1">
        <v>1425000</v>
      </c>
    </row>
    <row r="1188" spans="1:5">
      <c r="A1188" t="s">
        <v>280</v>
      </c>
      <c r="B1188">
        <v>2012</v>
      </c>
      <c r="C1188" t="s">
        <v>1</v>
      </c>
      <c r="D1188" t="s">
        <v>2</v>
      </c>
      <c r="E1188" s="1">
        <v>185</v>
      </c>
    </row>
    <row r="1189" spans="1:5">
      <c r="A1189" t="s">
        <v>619</v>
      </c>
      <c r="B1189">
        <v>2009</v>
      </c>
      <c r="C1189" t="s">
        <v>1</v>
      </c>
      <c r="D1189" t="s">
        <v>2</v>
      </c>
      <c r="E1189" s="1">
        <v>726000</v>
      </c>
    </row>
    <row r="1190" spans="1:5">
      <c r="A1190" t="s">
        <v>619</v>
      </c>
      <c r="B1190">
        <v>2009</v>
      </c>
      <c r="C1190" t="s">
        <v>1</v>
      </c>
      <c r="D1190" t="s">
        <v>2</v>
      </c>
      <c r="E1190" s="1">
        <v>125000</v>
      </c>
    </row>
    <row r="1191" spans="1:5">
      <c r="A1191" t="s">
        <v>619</v>
      </c>
      <c r="B1191">
        <v>2009</v>
      </c>
      <c r="C1191" t="s">
        <v>1</v>
      </c>
      <c r="D1191" t="s">
        <v>2</v>
      </c>
      <c r="E1191" s="1">
        <v>1116000</v>
      </c>
    </row>
    <row r="1192" spans="1:5">
      <c r="A1192" t="s">
        <v>93</v>
      </c>
      <c r="B1192">
        <v>2013</v>
      </c>
      <c r="C1192" t="s">
        <v>1</v>
      </c>
      <c r="D1192" t="s">
        <v>2</v>
      </c>
      <c r="E1192" s="1">
        <v>100000</v>
      </c>
    </row>
    <row r="1193" spans="1:5">
      <c r="A1193" t="s">
        <v>93</v>
      </c>
      <c r="B1193">
        <v>2013</v>
      </c>
      <c r="C1193" t="s">
        <v>1</v>
      </c>
      <c r="D1193" t="s">
        <v>2</v>
      </c>
      <c r="E1193" s="1">
        <v>1000000</v>
      </c>
    </row>
    <row r="1194" spans="1:5">
      <c r="A1194" t="s">
        <v>93</v>
      </c>
      <c r="B1194">
        <v>2013</v>
      </c>
      <c r="C1194" t="s">
        <v>1</v>
      </c>
      <c r="D1194" t="s">
        <v>2</v>
      </c>
      <c r="E1194" s="1">
        <v>14657</v>
      </c>
    </row>
    <row r="1195" spans="1:5">
      <c r="A1195" t="s">
        <v>93</v>
      </c>
      <c r="B1195">
        <v>2011</v>
      </c>
      <c r="C1195" t="s">
        <v>1</v>
      </c>
      <c r="D1195" t="s">
        <v>2</v>
      </c>
      <c r="E1195" s="1">
        <v>356054</v>
      </c>
    </row>
    <row r="1196" spans="1:5">
      <c r="A1196" t="s">
        <v>93</v>
      </c>
      <c r="B1196">
        <v>2011</v>
      </c>
      <c r="C1196" t="s">
        <v>1</v>
      </c>
      <c r="D1196" t="s">
        <v>2</v>
      </c>
      <c r="E1196" s="1">
        <v>1000001</v>
      </c>
    </row>
    <row r="1197" spans="1:5">
      <c r="A1197" t="s">
        <v>93</v>
      </c>
      <c r="B1197">
        <v>2011</v>
      </c>
      <c r="C1197" t="s">
        <v>1</v>
      </c>
      <c r="D1197" t="s">
        <v>2</v>
      </c>
      <c r="E1197" s="1">
        <v>290939</v>
      </c>
    </row>
    <row r="1198" spans="1:5">
      <c r="A1198" t="s">
        <v>93</v>
      </c>
      <c r="B1198">
        <v>2010</v>
      </c>
      <c r="C1198" t="s">
        <v>1</v>
      </c>
      <c r="D1198" t="s">
        <v>2</v>
      </c>
      <c r="E1198" s="1">
        <v>100000</v>
      </c>
    </row>
    <row r="1199" spans="1:5">
      <c r="A1199" t="s">
        <v>93</v>
      </c>
      <c r="B1199">
        <v>2009</v>
      </c>
      <c r="C1199" t="s">
        <v>1</v>
      </c>
      <c r="D1199" t="s">
        <v>2</v>
      </c>
      <c r="E1199" s="1">
        <v>200000</v>
      </c>
    </row>
    <row r="1200" spans="1:5">
      <c r="A1200" t="s">
        <v>93</v>
      </c>
      <c r="B1200">
        <v>2009</v>
      </c>
      <c r="C1200" t="s">
        <v>1</v>
      </c>
      <c r="D1200" t="s">
        <v>2</v>
      </c>
      <c r="E1200" s="1">
        <v>90000</v>
      </c>
    </row>
    <row r="1201" spans="1:5">
      <c r="A1201" t="s">
        <v>93</v>
      </c>
      <c r="B1201">
        <v>2012</v>
      </c>
      <c r="C1201" t="s">
        <v>1</v>
      </c>
      <c r="D1201" t="s">
        <v>2</v>
      </c>
      <c r="E1201" s="1">
        <v>500000</v>
      </c>
    </row>
    <row r="1202" spans="1:5">
      <c r="A1202" t="s">
        <v>93</v>
      </c>
      <c r="B1202">
        <v>2012</v>
      </c>
      <c r="C1202" t="s">
        <v>1</v>
      </c>
      <c r="D1202" t="s">
        <v>2</v>
      </c>
      <c r="E1202" s="1">
        <v>24000</v>
      </c>
    </row>
    <row r="1203" spans="1:5">
      <c r="A1203" t="s">
        <v>93</v>
      </c>
      <c r="B1203">
        <v>2012</v>
      </c>
      <c r="C1203" t="s">
        <v>1</v>
      </c>
      <c r="D1203" t="s">
        <v>2</v>
      </c>
      <c r="E1203" s="1">
        <v>289937</v>
      </c>
    </row>
    <row r="1204" spans="1:5">
      <c r="A1204" t="s">
        <v>568</v>
      </c>
      <c r="B1204">
        <v>2009</v>
      </c>
      <c r="C1204" t="s">
        <v>1</v>
      </c>
      <c r="D1204" t="s">
        <v>2</v>
      </c>
      <c r="E1204" s="1">
        <v>1819055</v>
      </c>
    </row>
    <row r="1205" spans="1:5">
      <c r="A1205" t="s">
        <v>568</v>
      </c>
      <c r="B1205">
        <v>2009</v>
      </c>
      <c r="C1205" t="s">
        <v>1</v>
      </c>
      <c r="D1205" t="s">
        <v>2</v>
      </c>
      <c r="E1205" s="1">
        <v>911500</v>
      </c>
    </row>
    <row r="1206" spans="1:5">
      <c r="A1206" t="s">
        <v>568</v>
      </c>
      <c r="B1206">
        <v>2009</v>
      </c>
      <c r="C1206" t="s">
        <v>1</v>
      </c>
      <c r="D1206" t="s">
        <v>2</v>
      </c>
      <c r="E1206" s="1">
        <v>911500</v>
      </c>
    </row>
    <row r="1207" spans="1:5">
      <c r="A1207" t="s">
        <v>505</v>
      </c>
      <c r="B1207">
        <v>2009</v>
      </c>
      <c r="C1207" t="s">
        <v>1</v>
      </c>
      <c r="D1207" t="s">
        <v>2</v>
      </c>
      <c r="E1207" s="1">
        <v>1612877</v>
      </c>
    </row>
    <row r="1208" spans="1:5">
      <c r="A1208" t="s">
        <v>505</v>
      </c>
      <c r="B1208">
        <v>2009</v>
      </c>
      <c r="C1208" t="s">
        <v>1</v>
      </c>
      <c r="D1208" t="s">
        <v>2</v>
      </c>
      <c r="E1208" s="1">
        <v>385801</v>
      </c>
    </row>
    <row r="1209" spans="1:5">
      <c r="A1209" t="s">
        <v>505</v>
      </c>
      <c r="B1209">
        <v>2009</v>
      </c>
      <c r="C1209" t="s">
        <v>1</v>
      </c>
      <c r="D1209" t="s">
        <v>2</v>
      </c>
      <c r="E1209" s="1">
        <v>14518052</v>
      </c>
    </row>
    <row r="1210" spans="1:5">
      <c r="A1210" t="s">
        <v>505</v>
      </c>
      <c r="B1210">
        <v>2009</v>
      </c>
      <c r="C1210" t="s">
        <v>1</v>
      </c>
      <c r="D1210" t="s">
        <v>2</v>
      </c>
      <c r="E1210" s="1">
        <v>1463346</v>
      </c>
    </row>
    <row r="1211" spans="1:5">
      <c r="A1211" t="s">
        <v>731</v>
      </c>
      <c r="B1211">
        <v>2009</v>
      </c>
      <c r="C1211" t="s">
        <v>1</v>
      </c>
      <c r="D1211" t="s">
        <v>2</v>
      </c>
      <c r="E1211" s="1">
        <v>885000</v>
      </c>
    </row>
    <row r="1212" spans="1:5">
      <c r="A1212" t="s">
        <v>795</v>
      </c>
      <c r="B1212">
        <v>2009</v>
      </c>
      <c r="C1212" t="s">
        <v>1</v>
      </c>
      <c r="D1212" t="s">
        <v>2</v>
      </c>
      <c r="E1212" s="1">
        <v>191600</v>
      </c>
    </row>
    <row r="1213" spans="1:5">
      <c r="A1213" t="s">
        <v>770</v>
      </c>
      <c r="B1213">
        <v>2009</v>
      </c>
      <c r="C1213" t="s">
        <v>1</v>
      </c>
      <c r="D1213" t="s">
        <v>2</v>
      </c>
      <c r="E1213" s="1">
        <v>2700000</v>
      </c>
    </row>
    <row r="1214" spans="1:5">
      <c r="A1214" t="s">
        <v>634</v>
      </c>
      <c r="B1214">
        <v>2009</v>
      </c>
      <c r="C1214" t="s">
        <v>1</v>
      </c>
      <c r="D1214" t="s">
        <v>2</v>
      </c>
      <c r="E1214" s="1">
        <v>10000</v>
      </c>
    </row>
    <row r="1215" spans="1:5">
      <c r="A1215" t="s">
        <v>634</v>
      </c>
      <c r="B1215">
        <v>2009</v>
      </c>
      <c r="C1215" t="s">
        <v>1</v>
      </c>
      <c r="D1215" t="s">
        <v>2</v>
      </c>
      <c r="E1215" s="1">
        <v>70000</v>
      </c>
    </row>
    <row r="1216" spans="1:5">
      <c r="A1216" t="s">
        <v>634</v>
      </c>
      <c r="B1216">
        <v>2009</v>
      </c>
      <c r="C1216" t="s">
        <v>1</v>
      </c>
      <c r="D1216" t="s">
        <v>2</v>
      </c>
      <c r="E1216" s="1">
        <v>45012830</v>
      </c>
    </row>
    <row r="1217" spans="1:5">
      <c r="A1217" t="s">
        <v>78</v>
      </c>
      <c r="B1217">
        <v>2013</v>
      </c>
      <c r="C1217" t="s">
        <v>1</v>
      </c>
      <c r="D1217" t="s">
        <v>2</v>
      </c>
      <c r="E1217" s="1">
        <v>1245813</v>
      </c>
    </row>
    <row r="1218" spans="1:5">
      <c r="A1218" t="s">
        <v>78</v>
      </c>
      <c r="B1218">
        <v>2012</v>
      </c>
      <c r="C1218" t="s">
        <v>1</v>
      </c>
      <c r="D1218" t="s">
        <v>2</v>
      </c>
      <c r="E1218" s="1">
        <v>500000</v>
      </c>
    </row>
    <row r="1219" spans="1:5">
      <c r="A1219" t="s">
        <v>604</v>
      </c>
      <c r="B1219">
        <v>2009</v>
      </c>
      <c r="C1219" t="s">
        <v>1</v>
      </c>
      <c r="D1219" t="s">
        <v>2</v>
      </c>
      <c r="E1219" s="1">
        <v>500000</v>
      </c>
    </row>
    <row r="1220" spans="1:5">
      <c r="A1220" t="s">
        <v>144</v>
      </c>
      <c r="B1220">
        <v>2013</v>
      </c>
      <c r="C1220" t="s">
        <v>1</v>
      </c>
      <c r="D1220" t="s">
        <v>2</v>
      </c>
      <c r="E1220" s="1">
        <v>100000</v>
      </c>
    </row>
    <row r="1221" spans="1:5">
      <c r="A1221" t="s">
        <v>144</v>
      </c>
      <c r="B1221">
        <v>2012</v>
      </c>
      <c r="C1221" t="s">
        <v>1</v>
      </c>
      <c r="D1221" t="s">
        <v>2</v>
      </c>
      <c r="E1221" s="1">
        <v>150000</v>
      </c>
    </row>
    <row r="1222" spans="1:5">
      <c r="A1222" t="s">
        <v>639</v>
      </c>
      <c r="B1222">
        <v>2009</v>
      </c>
      <c r="C1222" t="s">
        <v>1</v>
      </c>
      <c r="D1222" t="s">
        <v>2</v>
      </c>
      <c r="E1222" s="1">
        <v>10119000</v>
      </c>
    </row>
    <row r="1223" spans="1:5">
      <c r="A1223" t="s">
        <v>611</v>
      </c>
      <c r="B1223">
        <v>2009</v>
      </c>
      <c r="C1223" t="s">
        <v>1</v>
      </c>
      <c r="D1223" t="s">
        <v>2</v>
      </c>
      <c r="E1223" s="1">
        <v>75000</v>
      </c>
    </row>
    <row r="1224" spans="1:5">
      <c r="A1224" t="s">
        <v>611</v>
      </c>
      <c r="B1224">
        <v>2009</v>
      </c>
      <c r="C1224" t="s">
        <v>1</v>
      </c>
      <c r="D1224" t="s">
        <v>2</v>
      </c>
      <c r="E1224" s="1">
        <v>2000000</v>
      </c>
    </row>
    <row r="1225" spans="1:5">
      <c r="A1225" t="s">
        <v>576</v>
      </c>
      <c r="B1225">
        <v>2009</v>
      </c>
      <c r="C1225" t="s">
        <v>1</v>
      </c>
      <c r="D1225" t="s">
        <v>2</v>
      </c>
      <c r="E1225" s="1">
        <v>262500</v>
      </c>
    </row>
    <row r="1226" spans="1:5">
      <c r="A1226" t="s">
        <v>566</v>
      </c>
      <c r="B1226">
        <v>2009</v>
      </c>
      <c r="C1226" t="s">
        <v>1</v>
      </c>
      <c r="D1226" t="s">
        <v>2</v>
      </c>
      <c r="E1226" s="1">
        <v>642753</v>
      </c>
    </row>
    <row r="1227" spans="1:5">
      <c r="A1227" t="s">
        <v>566</v>
      </c>
      <c r="B1227">
        <v>2012</v>
      </c>
      <c r="C1227" t="s">
        <v>1</v>
      </c>
      <c r="D1227" t="s">
        <v>2</v>
      </c>
      <c r="E1227" s="1">
        <v>31715</v>
      </c>
    </row>
    <row r="1228" spans="1:5">
      <c r="A1228" t="s">
        <v>311</v>
      </c>
      <c r="B1228">
        <v>2011</v>
      </c>
      <c r="C1228" t="s">
        <v>1</v>
      </c>
      <c r="D1228" t="s">
        <v>2</v>
      </c>
      <c r="E1228" s="1">
        <v>125000</v>
      </c>
    </row>
    <row r="1229" spans="1:5">
      <c r="A1229" t="s">
        <v>311</v>
      </c>
      <c r="B1229">
        <v>2009</v>
      </c>
      <c r="C1229" t="s">
        <v>1</v>
      </c>
      <c r="D1229" t="s">
        <v>2</v>
      </c>
      <c r="E1229" s="1">
        <v>500000</v>
      </c>
    </row>
    <row r="1230" spans="1:5">
      <c r="A1230" t="s">
        <v>311</v>
      </c>
      <c r="B1230">
        <v>2009</v>
      </c>
      <c r="C1230" t="s">
        <v>1</v>
      </c>
      <c r="D1230" t="s">
        <v>2</v>
      </c>
      <c r="E1230" s="1">
        <v>475000</v>
      </c>
    </row>
    <row r="1231" spans="1:5">
      <c r="A1231" t="s">
        <v>311</v>
      </c>
      <c r="B1231">
        <v>2009</v>
      </c>
      <c r="C1231" t="s">
        <v>1</v>
      </c>
      <c r="D1231" t="s">
        <v>2</v>
      </c>
      <c r="E1231" s="1">
        <v>250000</v>
      </c>
    </row>
    <row r="1232" spans="1:5">
      <c r="A1232" t="s">
        <v>443</v>
      </c>
      <c r="B1232">
        <v>2009</v>
      </c>
      <c r="C1232" t="s">
        <v>1</v>
      </c>
      <c r="D1232" t="s">
        <v>2</v>
      </c>
      <c r="E1232" s="1">
        <v>300000</v>
      </c>
    </row>
    <row r="1233" spans="1:5">
      <c r="A1233" t="s">
        <v>443</v>
      </c>
      <c r="B1233">
        <v>2009</v>
      </c>
      <c r="C1233" t="s">
        <v>1</v>
      </c>
      <c r="D1233" t="s">
        <v>2</v>
      </c>
      <c r="E1233" s="1">
        <v>1175000</v>
      </c>
    </row>
    <row r="1234" spans="1:5">
      <c r="A1234" t="s">
        <v>443</v>
      </c>
      <c r="B1234">
        <v>2009</v>
      </c>
      <c r="C1234" t="s">
        <v>1</v>
      </c>
      <c r="D1234" t="s">
        <v>2</v>
      </c>
      <c r="E1234" s="1">
        <v>298000</v>
      </c>
    </row>
    <row r="1235" spans="1:5">
      <c r="A1235" t="s">
        <v>443</v>
      </c>
      <c r="B1235">
        <v>2009</v>
      </c>
      <c r="C1235" t="s">
        <v>1</v>
      </c>
      <c r="D1235" t="s">
        <v>2</v>
      </c>
      <c r="E1235" s="1">
        <v>2100000</v>
      </c>
    </row>
    <row r="1236" spans="1:5">
      <c r="A1236" t="s">
        <v>443</v>
      </c>
      <c r="B1236">
        <v>2009</v>
      </c>
      <c r="C1236" t="s">
        <v>1</v>
      </c>
      <c r="D1236" t="s">
        <v>2</v>
      </c>
      <c r="E1236" s="1">
        <v>700000</v>
      </c>
    </row>
    <row r="1237" spans="1:5">
      <c r="A1237" t="s">
        <v>477</v>
      </c>
      <c r="B1237">
        <v>2009</v>
      </c>
      <c r="C1237" t="s">
        <v>1</v>
      </c>
      <c r="D1237" t="s">
        <v>2</v>
      </c>
      <c r="E1237" s="1">
        <v>1000000</v>
      </c>
    </row>
    <row r="1238" spans="1:5">
      <c r="A1238" t="s">
        <v>477</v>
      </c>
      <c r="B1238">
        <v>2009</v>
      </c>
      <c r="C1238" t="s">
        <v>1</v>
      </c>
      <c r="D1238" t="s">
        <v>2</v>
      </c>
      <c r="E1238" s="1">
        <v>105000</v>
      </c>
    </row>
    <row r="1239" spans="1:5">
      <c r="A1239" t="s">
        <v>477</v>
      </c>
      <c r="B1239">
        <v>2009</v>
      </c>
      <c r="C1239" t="s">
        <v>1</v>
      </c>
      <c r="D1239" t="s">
        <v>2</v>
      </c>
      <c r="E1239" s="1">
        <v>85000</v>
      </c>
    </row>
    <row r="1240" spans="1:5">
      <c r="A1240" t="s">
        <v>477</v>
      </c>
      <c r="B1240">
        <v>2009</v>
      </c>
      <c r="C1240" t="s">
        <v>1</v>
      </c>
      <c r="D1240" t="s">
        <v>2</v>
      </c>
      <c r="E1240" s="1">
        <v>50000</v>
      </c>
    </row>
    <row r="1241" spans="1:5">
      <c r="A1241" t="s">
        <v>199</v>
      </c>
      <c r="B1241">
        <v>2013</v>
      </c>
      <c r="C1241" t="s">
        <v>1</v>
      </c>
      <c r="D1241" t="s">
        <v>2</v>
      </c>
      <c r="E1241" s="1">
        <v>99500</v>
      </c>
    </row>
    <row r="1242" spans="1:5">
      <c r="A1242" t="s">
        <v>692</v>
      </c>
      <c r="B1242">
        <v>2009</v>
      </c>
      <c r="C1242" t="s">
        <v>1</v>
      </c>
      <c r="D1242" t="s">
        <v>2</v>
      </c>
      <c r="E1242" s="1">
        <v>59100</v>
      </c>
    </row>
    <row r="1243" spans="1:5">
      <c r="A1243" t="s">
        <v>625</v>
      </c>
      <c r="B1243">
        <v>2009</v>
      </c>
      <c r="C1243" t="s">
        <v>1</v>
      </c>
      <c r="D1243" t="s">
        <v>2</v>
      </c>
      <c r="E1243" s="1">
        <v>1715073</v>
      </c>
    </row>
    <row r="1244" spans="1:5">
      <c r="A1244" t="s">
        <v>625</v>
      </c>
      <c r="B1244">
        <v>2012</v>
      </c>
      <c r="C1244" t="s">
        <v>1</v>
      </c>
      <c r="D1244" t="s">
        <v>2</v>
      </c>
      <c r="E1244" s="1">
        <v>200000</v>
      </c>
    </row>
    <row r="1245" spans="1:5">
      <c r="A1245" t="s">
        <v>669</v>
      </c>
      <c r="B1245">
        <v>2009</v>
      </c>
      <c r="C1245" t="s">
        <v>1</v>
      </c>
      <c r="D1245" t="s">
        <v>2</v>
      </c>
      <c r="E1245" s="1">
        <v>20000</v>
      </c>
    </row>
    <row r="1246" spans="1:5">
      <c r="A1246" t="s">
        <v>792</v>
      </c>
      <c r="B1246">
        <v>2009</v>
      </c>
      <c r="C1246" t="s">
        <v>1</v>
      </c>
      <c r="D1246" t="s">
        <v>2</v>
      </c>
      <c r="E1246" s="1">
        <v>85000</v>
      </c>
    </row>
    <row r="1247" spans="1:5">
      <c r="A1247" t="s">
        <v>523</v>
      </c>
      <c r="B1247">
        <v>2009</v>
      </c>
      <c r="C1247" t="s">
        <v>1</v>
      </c>
      <c r="D1247" t="s">
        <v>2</v>
      </c>
      <c r="E1247" s="1">
        <v>8003846</v>
      </c>
    </row>
    <row r="1248" spans="1:5">
      <c r="A1248" t="s">
        <v>523</v>
      </c>
      <c r="B1248">
        <v>2009</v>
      </c>
      <c r="C1248" t="s">
        <v>1</v>
      </c>
      <c r="D1248" t="s">
        <v>2</v>
      </c>
      <c r="E1248" s="1">
        <v>12567173</v>
      </c>
    </row>
    <row r="1249" spans="1:5">
      <c r="A1249" t="s">
        <v>485</v>
      </c>
      <c r="B1249">
        <v>2009</v>
      </c>
      <c r="C1249" t="s">
        <v>1</v>
      </c>
      <c r="D1249" t="s">
        <v>2</v>
      </c>
      <c r="E1249" s="1">
        <v>50000</v>
      </c>
    </row>
    <row r="1250" spans="1:5">
      <c r="A1250" t="s">
        <v>13</v>
      </c>
      <c r="B1250">
        <v>2014</v>
      </c>
      <c r="C1250" t="s">
        <v>1</v>
      </c>
      <c r="D1250" t="s">
        <v>2</v>
      </c>
      <c r="E1250" s="1">
        <v>3998633</v>
      </c>
    </row>
    <row r="1251" spans="1:5">
      <c r="A1251" t="s">
        <v>13</v>
      </c>
      <c r="B1251">
        <v>2009</v>
      </c>
      <c r="C1251" t="s">
        <v>1</v>
      </c>
      <c r="D1251" t="s">
        <v>2</v>
      </c>
      <c r="E1251" s="1">
        <v>6900000</v>
      </c>
    </row>
    <row r="1252" spans="1:5">
      <c r="A1252" t="s">
        <v>500</v>
      </c>
      <c r="B1252">
        <v>2009</v>
      </c>
      <c r="C1252" t="s">
        <v>1</v>
      </c>
      <c r="D1252" t="s">
        <v>2</v>
      </c>
      <c r="E1252" s="1">
        <v>1600000</v>
      </c>
    </row>
    <row r="1253" spans="1:5">
      <c r="A1253" t="s">
        <v>646</v>
      </c>
      <c r="B1253">
        <v>2009</v>
      </c>
      <c r="C1253" t="s">
        <v>1</v>
      </c>
      <c r="D1253" t="s">
        <v>2</v>
      </c>
      <c r="E1253" s="1">
        <v>850000</v>
      </c>
    </row>
    <row r="1254" spans="1:5">
      <c r="A1254" t="s">
        <v>652</v>
      </c>
      <c r="B1254">
        <v>2009</v>
      </c>
      <c r="C1254" t="s">
        <v>1</v>
      </c>
      <c r="D1254" t="s">
        <v>2</v>
      </c>
      <c r="E1254" s="1">
        <v>200000</v>
      </c>
    </row>
    <row r="1255" spans="1:5">
      <c r="A1255" t="s">
        <v>406</v>
      </c>
      <c r="B1255">
        <v>2010</v>
      </c>
      <c r="C1255" t="s">
        <v>1</v>
      </c>
      <c r="D1255" t="s">
        <v>2</v>
      </c>
      <c r="E1255" s="1">
        <v>2173253</v>
      </c>
    </row>
    <row r="1256" spans="1:5">
      <c r="A1256" t="s">
        <v>483</v>
      </c>
      <c r="B1256">
        <v>2009</v>
      </c>
      <c r="C1256" t="s">
        <v>1</v>
      </c>
      <c r="D1256" t="s">
        <v>2</v>
      </c>
      <c r="E1256" s="1">
        <v>643881</v>
      </c>
    </row>
    <row r="1257" spans="1:5">
      <c r="A1257" t="s">
        <v>483</v>
      </c>
      <c r="B1257">
        <v>2009</v>
      </c>
      <c r="C1257" t="s">
        <v>1</v>
      </c>
      <c r="D1257" t="s">
        <v>2</v>
      </c>
      <c r="E1257" s="1">
        <v>150000</v>
      </c>
    </row>
    <row r="1258" spans="1:5">
      <c r="A1258" t="s">
        <v>483</v>
      </c>
      <c r="B1258">
        <v>2009</v>
      </c>
      <c r="C1258" t="s">
        <v>1</v>
      </c>
      <c r="D1258" t="s">
        <v>2</v>
      </c>
      <c r="E1258" s="1">
        <v>150000</v>
      </c>
    </row>
    <row r="1259" spans="1:5">
      <c r="A1259" t="s">
        <v>483</v>
      </c>
      <c r="B1259">
        <v>2009</v>
      </c>
      <c r="C1259" t="s">
        <v>1</v>
      </c>
      <c r="D1259" t="s">
        <v>2</v>
      </c>
      <c r="E1259" s="1">
        <v>150000</v>
      </c>
    </row>
    <row r="1260" spans="1:5">
      <c r="A1260" t="s">
        <v>483</v>
      </c>
      <c r="B1260">
        <v>2009</v>
      </c>
      <c r="C1260" t="s">
        <v>1</v>
      </c>
      <c r="D1260" t="s">
        <v>2</v>
      </c>
      <c r="E1260" s="1">
        <v>150000</v>
      </c>
    </row>
    <row r="1261" spans="1:5">
      <c r="A1261" t="s">
        <v>483</v>
      </c>
      <c r="B1261">
        <v>2009</v>
      </c>
      <c r="C1261" t="s">
        <v>1</v>
      </c>
      <c r="D1261" t="s">
        <v>2</v>
      </c>
      <c r="E1261" s="1">
        <v>100000</v>
      </c>
    </row>
    <row r="1262" spans="1:5">
      <c r="A1262" t="s">
        <v>499</v>
      </c>
      <c r="B1262">
        <v>2009</v>
      </c>
      <c r="C1262" t="s">
        <v>1</v>
      </c>
      <c r="D1262" t="s">
        <v>2</v>
      </c>
      <c r="E1262" s="1">
        <v>1200000</v>
      </c>
    </row>
    <row r="1263" spans="1:5">
      <c r="A1263" t="s">
        <v>39</v>
      </c>
      <c r="B1263">
        <v>2013</v>
      </c>
      <c r="C1263" t="s">
        <v>1</v>
      </c>
      <c r="D1263" t="s">
        <v>2</v>
      </c>
      <c r="E1263" s="1">
        <v>80426</v>
      </c>
    </row>
    <row r="1264" spans="1:5">
      <c r="A1264" t="s">
        <v>39</v>
      </c>
      <c r="B1264">
        <v>2013</v>
      </c>
      <c r="C1264" t="s">
        <v>1</v>
      </c>
      <c r="D1264" t="s">
        <v>2</v>
      </c>
      <c r="E1264" s="1">
        <v>1860</v>
      </c>
    </row>
    <row r="1265" spans="1:5">
      <c r="A1265" t="s">
        <v>39</v>
      </c>
      <c r="B1265">
        <v>2011</v>
      </c>
      <c r="C1265" t="s">
        <v>1</v>
      </c>
      <c r="D1265" t="s">
        <v>2</v>
      </c>
      <c r="E1265" s="1">
        <v>3772190</v>
      </c>
    </row>
    <row r="1266" spans="1:5">
      <c r="A1266" t="s">
        <v>39</v>
      </c>
      <c r="B1266">
        <v>2012</v>
      </c>
      <c r="C1266" t="s">
        <v>1</v>
      </c>
      <c r="D1266" t="s">
        <v>2</v>
      </c>
      <c r="E1266" s="1">
        <v>2884</v>
      </c>
    </row>
    <row r="1267" spans="1:5">
      <c r="A1267" t="s">
        <v>140</v>
      </c>
      <c r="B1267">
        <v>2013</v>
      </c>
      <c r="C1267" t="s">
        <v>1</v>
      </c>
      <c r="D1267" t="s">
        <v>2</v>
      </c>
      <c r="E1267" s="1">
        <v>200000</v>
      </c>
    </row>
    <row r="1268" spans="1:5">
      <c r="A1268" t="s">
        <v>369</v>
      </c>
      <c r="B1268">
        <v>2011</v>
      </c>
      <c r="C1268" t="s">
        <v>1</v>
      </c>
      <c r="D1268" t="s">
        <v>2</v>
      </c>
      <c r="E1268" s="1">
        <v>2999047</v>
      </c>
    </row>
    <row r="1269" spans="1:5">
      <c r="A1269" t="s">
        <v>755</v>
      </c>
      <c r="B1269">
        <v>2009</v>
      </c>
      <c r="C1269" t="s">
        <v>1</v>
      </c>
      <c r="D1269" t="s">
        <v>2</v>
      </c>
      <c r="E1269" s="1">
        <v>208000</v>
      </c>
    </row>
    <row r="1270" spans="1:5">
      <c r="A1270" t="s">
        <v>84</v>
      </c>
      <c r="B1270">
        <v>2013</v>
      </c>
      <c r="C1270" t="s">
        <v>1</v>
      </c>
      <c r="D1270" t="s">
        <v>2</v>
      </c>
      <c r="E1270" s="1">
        <v>262003</v>
      </c>
    </row>
    <row r="1271" spans="1:5">
      <c r="A1271" t="s">
        <v>84</v>
      </c>
      <c r="B1271">
        <v>2010</v>
      </c>
      <c r="C1271" t="s">
        <v>1</v>
      </c>
      <c r="D1271" t="s">
        <v>2</v>
      </c>
      <c r="E1271" s="1">
        <v>5000</v>
      </c>
    </row>
    <row r="1272" spans="1:5">
      <c r="A1272" t="s">
        <v>84</v>
      </c>
      <c r="B1272">
        <v>2012</v>
      </c>
      <c r="C1272" t="s">
        <v>1</v>
      </c>
      <c r="D1272" t="s">
        <v>2</v>
      </c>
      <c r="E1272" s="1">
        <v>257391</v>
      </c>
    </row>
    <row r="1273" spans="1:5">
      <c r="A1273" t="s">
        <v>388</v>
      </c>
      <c r="B1273">
        <v>2010</v>
      </c>
      <c r="C1273" t="s">
        <v>1</v>
      </c>
      <c r="D1273" t="s">
        <v>2</v>
      </c>
      <c r="E1273" s="1">
        <v>526960</v>
      </c>
    </row>
    <row r="1274" spans="1:5">
      <c r="A1274" t="s">
        <v>388</v>
      </c>
      <c r="B1274">
        <v>2010</v>
      </c>
      <c r="C1274" t="s">
        <v>1</v>
      </c>
      <c r="D1274" t="s">
        <v>2</v>
      </c>
      <c r="E1274" s="1">
        <v>768794</v>
      </c>
    </row>
    <row r="1275" spans="1:5">
      <c r="A1275" t="s">
        <v>388</v>
      </c>
      <c r="B1275">
        <v>2009</v>
      </c>
      <c r="C1275" t="s">
        <v>1</v>
      </c>
      <c r="D1275" t="s">
        <v>2</v>
      </c>
      <c r="E1275" s="1">
        <v>4998000</v>
      </c>
    </row>
    <row r="1276" spans="1:5">
      <c r="A1276" t="s">
        <v>371</v>
      </c>
      <c r="B1276">
        <v>2011</v>
      </c>
      <c r="C1276" t="s">
        <v>1</v>
      </c>
      <c r="D1276" t="s">
        <v>2</v>
      </c>
      <c r="E1276" s="1">
        <v>595859</v>
      </c>
    </row>
    <row r="1277" spans="1:5">
      <c r="A1277" t="s">
        <v>371</v>
      </c>
      <c r="B1277">
        <v>2010</v>
      </c>
      <c r="C1277" t="s">
        <v>1</v>
      </c>
      <c r="D1277" t="s">
        <v>2</v>
      </c>
      <c r="E1277" s="1">
        <v>100000</v>
      </c>
    </row>
    <row r="1278" spans="1:5">
      <c r="A1278" t="s">
        <v>183</v>
      </c>
      <c r="B1278">
        <v>2013</v>
      </c>
      <c r="C1278" t="s">
        <v>1</v>
      </c>
      <c r="D1278" t="s">
        <v>2</v>
      </c>
      <c r="E1278" s="1">
        <v>249113</v>
      </c>
    </row>
    <row r="1279" spans="1:5">
      <c r="A1279" t="s">
        <v>162</v>
      </c>
      <c r="B1279">
        <v>2013</v>
      </c>
      <c r="C1279" t="s">
        <v>1</v>
      </c>
      <c r="D1279" t="s">
        <v>2</v>
      </c>
      <c r="E1279" s="1">
        <v>150000</v>
      </c>
    </row>
    <row r="1280" spans="1:5">
      <c r="A1280" t="s">
        <v>162</v>
      </c>
      <c r="B1280">
        <v>2011</v>
      </c>
      <c r="C1280" t="s">
        <v>1</v>
      </c>
      <c r="D1280" t="s">
        <v>2</v>
      </c>
      <c r="E1280" s="1">
        <v>50000</v>
      </c>
    </row>
    <row r="1281" spans="1:5">
      <c r="A1281" t="s">
        <v>162</v>
      </c>
      <c r="B1281">
        <v>2009</v>
      </c>
      <c r="C1281" t="s">
        <v>1</v>
      </c>
      <c r="D1281" t="s">
        <v>2</v>
      </c>
      <c r="E1281" s="1">
        <v>1189756</v>
      </c>
    </row>
    <row r="1282" spans="1:5">
      <c r="A1282" t="s">
        <v>162</v>
      </c>
      <c r="B1282">
        <v>2009</v>
      </c>
      <c r="C1282" t="s">
        <v>1</v>
      </c>
      <c r="D1282" t="s">
        <v>2</v>
      </c>
      <c r="E1282" s="1">
        <v>553493</v>
      </c>
    </row>
    <row r="1283" spans="1:5">
      <c r="A1283" t="s">
        <v>162</v>
      </c>
      <c r="B1283">
        <v>2012</v>
      </c>
      <c r="C1283" t="s">
        <v>1</v>
      </c>
      <c r="D1283" t="s">
        <v>2</v>
      </c>
      <c r="E1283" s="1">
        <v>100000</v>
      </c>
    </row>
    <row r="1284" spans="1:5">
      <c r="A1284" t="s">
        <v>837</v>
      </c>
      <c r="B1284">
        <v>2012</v>
      </c>
      <c r="C1284" t="s">
        <v>1</v>
      </c>
      <c r="D1284" t="s">
        <v>2</v>
      </c>
      <c r="E1284" s="1">
        <v>2499210</v>
      </c>
    </row>
    <row r="1285" spans="1:5">
      <c r="A1285" t="s">
        <v>330</v>
      </c>
      <c r="B1285">
        <v>2011</v>
      </c>
      <c r="C1285" t="s">
        <v>1</v>
      </c>
      <c r="D1285" t="s">
        <v>2</v>
      </c>
      <c r="E1285" s="1">
        <v>60000</v>
      </c>
    </row>
    <row r="1286" spans="1:5">
      <c r="A1286" t="s">
        <v>330</v>
      </c>
      <c r="B1286">
        <v>2009</v>
      </c>
      <c r="C1286" t="s">
        <v>1</v>
      </c>
      <c r="D1286" t="s">
        <v>2</v>
      </c>
      <c r="E1286" s="1">
        <v>40000000</v>
      </c>
    </row>
    <row r="1287" spans="1:5">
      <c r="A1287" t="s">
        <v>330</v>
      </c>
      <c r="B1287">
        <v>2009</v>
      </c>
      <c r="C1287" t="s">
        <v>1</v>
      </c>
      <c r="D1287" t="s">
        <v>2</v>
      </c>
      <c r="E1287" s="1">
        <v>353977</v>
      </c>
    </row>
    <row r="1288" spans="1:5">
      <c r="A1288" t="s">
        <v>330</v>
      </c>
      <c r="B1288">
        <v>2009</v>
      </c>
      <c r="C1288" t="s">
        <v>1</v>
      </c>
      <c r="D1288" t="s">
        <v>2</v>
      </c>
      <c r="E1288" s="1">
        <v>60000</v>
      </c>
    </row>
    <row r="1289" spans="1:5">
      <c r="A1289" t="s">
        <v>330</v>
      </c>
      <c r="B1289">
        <v>2012</v>
      </c>
      <c r="C1289" t="s">
        <v>1</v>
      </c>
      <c r="D1289" t="s">
        <v>2</v>
      </c>
      <c r="E1289" s="1">
        <v>75000</v>
      </c>
    </row>
    <row r="1290" spans="1:5">
      <c r="A1290" t="s">
        <v>330</v>
      </c>
      <c r="B1290">
        <v>2012</v>
      </c>
      <c r="C1290" t="s">
        <v>1</v>
      </c>
      <c r="D1290" t="s">
        <v>2</v>
      </c>
      <c r="E1290" s="1">
        <v>2348</v>
      </c>
    </row>
    <row r="1291" spans="1:5">
      <c r="A1291" t="s">
        <v>60</v>
      </c>
      <c r="B1291">
        <v>2013</v>
      </c>
      <c r="C1291" t="s">
        <v>1</v>
      </c>
      <c r="D1291" t="s">
        <v>2</v>
      </c>
      <c r="E1291" s="1">
        <v>2156297</v>
      </c>
    </row>
    <row r="1292" spans="1:5">
      <c r="A1292" t="s">
        <v>108</v>
      </c>
      <c r="B1292">
        <v>2013</v>
      </c>
      <c r="C1292" t="s">
        <v>1</v>
      </c>
      <c r="D1292" t="s">
        <v>2</v>
      </c>
      <c r="E1292" s="1">
        <v>499951</v>
      </c>
    </row>
    <row r="1293" spans="1:5">
      <c r="A1293" t="s">
        <v>108</v>
      </c>
      <c r="B1293">
        <v>2012</v>
      </c>
      <c r="C1293" t="s">
        <v>1</v>
      </c>
      <c r="D1293" t="s">
        <v>2</v>
      </c>
      <c r="E1293" s="1">
        <v>500000</v>
      </c>
    </row>
    <row r="1294" spans="1:5">
      <c r="A1294" t="s">
        <v>392</v>
      </c>
      <c r="B1294">
        <v>2010</v>
      </c>
      <c r="C1294" t="s">
        <v>1</v>
      </c>
      <c r="D1294" t="s">
        <v>2</v>
      </c>
      <c r="E1294" s="1">
        <v>19490</v>
      </c>
    </row>
    <row r="1295" spans="1:5">
      <c r="A1295" t="s">
        <v>738</v>
      </c>
      <c r="B1295">
        <v>2009</v>
      </c>
      <c r="C1295" t="s">
        <v>1</v>
      </c>
      <c r="D1295" t="s">
        <v>2</v>
      </c>
      <c r="E1295" s="1">
        <v>125000</v>
      </c>
    </row>
    <row r="1296" spans="1:5">
      <c r="A1296" t="s">
        <v>738</v>
      </c>
      <c r="B1296">
        <v>2009</v>
      </c>
      <c r="C1296" t="s">
        <v>1</v>
      </c>
      <c r="D1296" t="s">
        <v>2</v>
      </c>
      <c r="E1296" s="1">
        <v>2600000</v>
      </c>
    </row>
    <row r="1297" spans="1:5">
      <c r="A1297" t="s">
        <v>690</v>
      </c>
      <c r="B1297">
        <v>2009</v>
      </c>
      <c r="C1297" t="s">
        <v>1</v>
      </c>
      <c r="D1297" t="s">
        <v>2</v>
      </c>
      <c r="E1297" s="1">
        <v>3265453</v>
      </c>
    </row>
    <row r="1298" spans="1:5">
      <c r="A1298" t="s">
        <v>126</v>
      </c>
      <c r="B1298">
        <v>2013</v>
      </c>
      <c r="C1298" t="s">
        <v>1</v>
      </c>
      <c r="D1298" t="s">
        <v>2</v>
      </c>
      <c r="E1298" s="1">
        <v>200000</v>
      </c>
    </row>
    <row r="1299" spans="1:5">
      <c r="A1299" t="s">
        <v>126</v>
      </c>
      <c r="B1299">
        <v>2009</v>
      </c>
      <c r="C1299" t="s">
        <v>1</v>
      </c>
      <c r="D1299" t="s">
        <v>2</v>
      </c>
      <c r="E1299" s="1">
        <v>10000</v>
      </c>
    </row>
    <row r="1300" spans="1:5">
      <c r="A1300" t="s">
        <v>126</v>
      </c>
      <c r="B1300">
        <v>2009</v>
      </c>
      <c r="C1300" t="s">
        <v>1</v>
      </c>
      <c r="D1300" t="s">
        <v>2</v>
      </c>
      <c r="E1300" s="1">
        <v>2415760</v>
      </c>
    </row>
    <row r="1301" spans="1:5">
      <c r="A1301" t="s">
        <v>172</v>
      </c>
      <c r="B1301">
        <v>2013</v>
      </c>
      <c r="C1301" t="s">
        <v>1</v>
      </c>
      <c r="D1301" t="s">
        <v>2</v>
      </c>
      <c r="E1301" s="1">
        <v>152513</v>
      </c>
    </row>
    <row r="1302" spans="1:5">
      <c r="A1302" t="s">
        <v>172</v>
      </c>
      <c r="B1302">
        <v>2013</v>
      </c>
      <c r="C1302" t="s">
        <v>1</v>
      </c>
      <c r="D1302" t="s">
        <v>2</v>
      </c>
      <c r="E1302" s="1">
        <v>50527</v>
      </c>
    </row>
    <row r="1303" spans="1:5">
      <c r="A1303" t="s">
        <v>172</v>
      </c>
      <c r="B1303">
        <v>2011</v>
      </c>
      <c r="C1303" t="s">
        <v>1</v>
      </c>
      <c r="D1303" t="s">
        <v>2</v>
      </c>
      <c r="E1303" s="1">
        <v>242580</v>
      </c>
    </row>
    <row r="1304" spans="1:5">
      <c r="A1304" t="s">
        <v>172</v>
      </c>
      <c r="B1304">
        <v>2011</v>
      </c>
      <c r="C1304" t="s">
        <v>1</v>
      </c>
      <c r="D1304" t="s">
        <v>2</v>
      </c>
      <c r="E1304" s="1">
        <v>198206</v>
      </c>
    </row>
    <row r="1305" spans="1:5">
      <c r="A1305" t="s">
        <v>172</v>
      </c>
      <c r="B1305">
        <v>2010</v>
      </c>
      <c r="C1305" t="s">
        <v>1</v>
      </c>
      <c r="D1305" t="s">
        <v>2</v>
      </c>
      <c r="E1305" s="1">
        <v>125962</v>
      </c>
    </row>
    <row r="1306" spans="1:5">
      <c r="A1306" t="s">
        <v>172</v>
      </c>
      <c r="B1306">
        <v>2010</v>
      </c>
      <c r="C1306" t="s">
        <v>1</v>
      </c>
      <c r="D1306" t="s">
        <v>2</v>
      </c>
      <c r="E1306" s="1">
        <v>47902</v>
      </c>
    </row>
    <row r="1307" spans="1:5">
      <c r="A1307" t="s">
        <v>172</v>
      </c>
      <c r="B1307">
        <v>2010</v>
      </c>
      <c r="C1307" t="s">
        <v>1</v>
      </c>
      <c r="D1307" t="s">
        <v>2</v>
      </c>
      <c r="E1307" s="1">
        <v>291070</v>
      </c>
    </row>
    <row r="1308" spans="1:5">
      <c r="A1308" t="s">
        <v>172</v>
      </c>
      <c r="B1308">
        <v>2010</v>
      </c>
      <c r="C1308" t="s">
        <v>1</v>
      </c>
      <c r="D1308" t="s">
        <v>2</v>
      </c>
      <c r="E1308" s="1">
        <v>100000</v>
      </c>
    </row>
    <row r="1309" spans="1:5">
      <c r="A1309" t="s">
        <v>172</v>
      </c>
      <c r="B1309">
        <v>2009</v>
      </c>
      <c r="C1309" t="s">
        <v>1</v>
      </c>
      <c r="D1309" t="s">
        <v>2</v>
      </c>
      <c r="E1309" s="1">
        <v>599016</v>
      </c>
    </row>
    <row r="1310" spans="1:5">
      <c r="A1310" t="s">
        <v>436</v>
      </c>
      <c r="B1310">
        <v>2010</v>
      </c>
      <c r="C1310" t="s">
        <v>1</v>
      </c>
      <c r="D1310" t="s">
        <v>2</v>
      </c>
      <c r="E1310" s="1">
        <v>2500169</v>
      </c>
    </row>
    <row r="1311" spans="1:5">
      <c r="A1311" t="s">
        <v>436</v>
      </c>
      <c r="B1311">
        <v>2012</v>
      </c>
      <c r="C1311" t="s">
        <v>1</v>
      </c>
      <c r="D1311" t="s">
        <v>2</v>
      </c>
      <c r="E1311" s="1">
        <v>3147</v>
      </c>
    </row>
    <row r="1312" spans="1:5">
      <c r="A1312" t="s">
        <v>550</v>
      </c>
      <c r="B1312">
        <v>2009</v>
      </c>
      <c r="C1312" t="s">
        <v>1</v>
      </c>
      <c r="D1312" t="s">
        <v>2</v>
      </c>
      <c r="E1312" s="1">
        <v>182600</v>
      </c>
    </row>
    <row r="1313" spans="1:5">
      <c r="A1313" t="s">
        <v>460</v>
      </c>
      <c r="B1313">
        <v>2009</v>
      </c>
      <c r="C1313" t="s">
        <v>1</v>
      </c>
      <c r="D1313" t="s">
        <v>2</v>
      </c>
      <c r="E1313" s="1">
        <v>150000</v>
      </c>
    </row>
    <row r="1314" spans="1:5">
      <c r="A1314" t="s">
        <v>497</v>
      </c>
      <c r="B1314">
        <v>2009</v>
      </c>
      <c r="C1314" t="s">
        <v>1</v>
      </c>
      <c r="D1314" t="s">
        <v>2</v>
      </c>
      <c r="E1314" s="1">
        <v>30000</v>
      </c>
    </row>
    <row r="1315" spans="1:5">
      <c r="A1315" t="s">
        <v>643</v>
      </c>
      <c r="B1315">
        <v>2009</v>
      </c>
      <c r="C1315" t="s">
        <v>1</v>
      </c>
      <c r="D1315" t="s">
        <v>2</v>
      </c>
      <c r="E1315" s="1">
        <v>158400</v>
      </c>
    </row>
    <row r="1316" spans="1:5">
      <c r="A1316" t="s">
        <v>501</v>
      </c>
      <c r="B1316">
        <v>2009</v>
      </c>
      <c r="C1316" t="s">
        <v>1</v>
      </c>
      <c r="D1316" t="s">
        <v>2</v>
      </c>
      <c r="E1316" s="1">
        <v>2025892</v>
      </c>
    </row>
    <row r="1317" spans="1:5">
      <c r="A1317" t="s">
        <v>764</v>
      </c>
      <c r="B1317">
        <v>2009</v>
      </c>
      <c r="C1317" t="s">
        <v>1</v>
      </c>
      <c r="D1317" t="s">
        <v>2</v>
      </c>
      <c r="E1317" s="1">
        <v>110700</v>
      </c>
    </row>
    <row r="1318" spans="1:5">
      <c r="A1318" t="s">
        <v>764</v>
      </c>
      <c r="B1318">
        <v>2009</v>
      </c>
      <c r="C1318" t="s">
        <v>1</v>
      </c>
      <c r="D1318" t="s">
        <v>2</v>
      </c>
      <c r="E1318" s="1">
        <v>213750</v>
      </c>
    </row>
    <row r="1319" spans="1:5">
      <c r="A1319" t="s">
        <v>115</v>
      </c>
      <c r="B1319">
        <v>2013</v>
      </c>
      <c r="C1319" t="s">
        <v>1</v>
      </c>
      <c r="D1319" t="s">
        <v>2</v>
      </c>
      <c r="E1319" s="1">
        <v>250000</v>
      </c>
    </row>
    <row r="1320" spans="1:5">
      <c r="A1320" t="s">
        <v>115</v>
      </c>
      <c r="B1320">
        <v>2010</v>
      </c>
      <c r="C1320" t="s">
        <v>1</v>
      </c>
      <c r="D1320" t="s">
        <v>2</v>
      </c>
      <c r="E1320" s="1">
        <v>491310</v>
      </c>
    </row>
    <row r="1321" spans="1:5">
      <c r="A1321" t="s">
        <v>115</v>
      </c>
      <c r="B1321">
        <v>2009</v>
      </c>
      <c r="C1321" t="s">
        <v>1</v>
      </c>
      <c r="D1321" t="s">
        <v>2</v>
      </c>
      <c r="E1321" s="1">
        <v>215000</v>
      </c>
    </row>
    <row r="1322" spans="1:5">
      <c r="A1322" t="s">
        <v>399</v>
      </c>
      <c r="B1322">
        <v>2010</v>
      </c>
      <c r="C1322" t="s">
        <v>1</v>
      </c>
      <c r="D1322" t="s">
        <v>2</v>
      </c>
      <c r="E1322" s="1">
        <v>499997</v>
      </c>
    </row>
    <row r="1323" spans="1:5">
      <c r="A1323" t="s">
        <v>377</v>
      </c>
      <c r="B1323">
        <v>2010</v>
      </c>
      <c r="C1323" t="s">
        <v>1</v>
      </c>
      <c r="D1323" t="s">
        <v>2</v>
      </c>
      <c r="E1323" s="1">
        <v>3000000</v>
      </c>
    </row>
    <row r="1324" spans="1:5">
      <c r="A1324" t="s">
        <v>377</v>
      </c>
      <c r="B1324">
        <v>2009</v>
      </c>
      <c r="C1324" t="s">
        <v>1</v>
      </c>
      <c r="D1324" t="s">
        <v>2</v>
      </c>
      <c r="E1324" s="1">
        <v>1001363</v>
      </c>
    </row>
    <row r="1325" spans="1:5">
      <c r="A1325" t="s">
        <v>553</v>
      </c>
      <c r="B1325">
        <v>2009</v>
      </c>
      <c r="C1325" t="s">
        <v>1</v>
      </c>
      <c r="D1325" t="s">
        <v>2</v>
      </c>
      <c r="E1325" s="1">
        <v>225000</v>
      </c>
    </row>
    <row r="1326" spans="1:5">
      <c r="A1326" t="s">
        <v>670</v>
      </c>
      <c r="B1326">
        <v>2009</v>
      </c>
      <c r="C1326" t="s">
        <v>1</v>
      </c>
      <c r="D1326" t="s">
        <v>2</v>
      </c>
      <c r="E1326" s="1">
        <v>5483812</v>
      </c>
    </row>
    <row r="1327" spans="1:5">
      <c r="A1327" t="s">
        <v>187</v>
      </c>
      <c r="B1327">
        <v>2013</v>
      </c>
      <c r="C1327" t="s">
        <v>1</v>
      </c>
      <c r="D1327" t="s">
        <v>2</v>
      </c>
      <c r="E1327" s="1">
        <v>247465</v>
      </c>
    </row>
    <row r="1328" spans="1:5">
      <c r="A1328" t="s">
        <v>424</v>
      </c>
      <c r="B1328">
        <v>2010</v>
      </c>
      <c r="C1328" t="s">
        <v>1</v>
      </c>
      <c r="D1328" t="s">
        <v>2</v>
      </c>
      <c r="E1328" s="1">
        <v>1453832</v>
      </c>
    </row>
    <row r="1329" spans="1:5">
      <c r="A1329" t="s">
        <v>219</v>
      </c>
      <c r="B1329">
        <v>2013</v>
      </c>
      <c r="C1329" t="s">
        <v>1</v>
      </c>
      <c r="D1329" t="s">
        <v>2</v>
      </c>
      <c r="E1329" s="1">
        <v>25000</v>
      </c>
    </row>
    <row r="1330" spans="1:5">
      <c r="A1330" t="s">
        <v>699</v>
      </c>
      <c r="B1330">
        <v>2009</v>
      </c>
      <c r="C1330" t="s">
        <v>1</v>
      </c>
      <c r="D1330" t="s">
        <v>2</v>
      </c>
      <c r="E1330" s="1">
        <v>75000</v>
      </c>
    </row>
    <row r="1331" spans="1:5">
      <c r="A1331" t="s">
        <v>713</v>
      </c>
      <c r="B1331">
        <v>2009</v>
      </c>
      <c r="C1331" t="s">
        <v>1</v>
      </c>
      <c r="D1331" t="s">
        <v>2</v>
      </c>
      <c r="E1331" s="1">
        <v>310500</v>
      </c>
    </row>
    <row r="1332" spans="1:5">
      <c r="A1332" t="s">
        <v>700</v>
      </c>
      <c r="B1332">
        <v>2009</v>
      </c>
      <c r="C1332" t="s">
        <v>1</v>
      </c>
      <c r="D1332" t="s">
        <v>2</v>
      </c>
      <c r="E1332" s="1">
        <v>600000</v>
      </c>
    </row>
    <row r="1333" spans="1:5">
      <c r="A1333" t="s">
        <v>700</v>
      </c>
      <c r="B1333">
        <v>2009</v>
      </c>
      <c r="C1333" t="s">
        <v>1</v>
      </c>
      <c r="D1333" t="s">
        <v>2</v>
      </c>
      <c r="E1333" s="1">
        <v>171000</v>
      </c>
    </row>
    <row r="1334" spans="1:5">
      <c r="A1334" t="s">
        <v>598</v>
      </c>
      <c r="B1334">
        <v>2009</v>
      </c>
      <c r="C1334" t="s">
        <v>1</v>
      </c>
      <c r="D1334" t="s">
        <v>2</v>
      </c>
      <c r="E1334" s="1">
        <v>300000</v>
      </c>
    </row>
    <row r="1335" spans="1:5">
      <c r="A1335" t="s">
        <v>598</v>
      </c>
      <c r="B1335">
        <v>2009</v>
      </c>
      <c r="C1335" t="s">
        <v>1</v>
      </c>
      <c r="D1335" t="s">
        <v>2</v>
      </c>
      <c r="E1335" s="1">
        <v>39900</v>
      </c>
    </row>
    <row r="1336" spans="1:5">
      <c r="A1336" t="s">
        <v>598</v>
      </c>
      <c r="B1336">
        <v>2012</v>
      </c>
      <c r="C1336" t="s">
        <v>1</v>
      </c>
      <c r="D1336" t="s">
        <v>2</v>
      </c>
      <c r="E1336" s="1">
        <v>421752</v>
      </c>
    </row>
    <row r="1337" spans="1:5">
      <c r="A1337" t="s">
        <v>598</v>
      </c>
      <c r="B1337">
        <v>2012</v>
      </c>
      <c r="C1337" t="s">
        <v>1</v>
      </c>
      <c r="D1337" t="s">
        <v>2</v>
      </c>
      <c r="E1337" s="1">
        <v>999406</v>
      </c>
    </row>
    <row r="1338" spans="1:5">
      <c r="A1338" t="s">
        <v>598</v>
      </c>
      <c r="B1338">
        <v>2012</v>
      </c>
      <c r="C1338" t="s">
        <v>1</v>
      </c>
      <c r="D1338" t="s">
        <v>2</v>
      </c>
      <c r="E1338" s="1">
        <v>30000</v>
      </c>
    </row>
    <row r="1339" spans="1:5">
      <c r="A1339" t="s">
        <v>373</v>
      </c>
      <c r="B1339">
        <v>2011</v>
      </c>
      <c r="C1339" t="s">
        <v>1</v>
      </c>
      <c r="D1339" t="s">
        <v>2</v>
      </c>
      <c r="E1339" s="1">
        <v>742996</v>
      </c>
    </row>
    <row r="1340" spans="1:5">
      <c r="A1340" t="s">
        <v>343</v>
      </c>
      <c r="B1340">
        <v>2011</v>
      </c>
      <c r="C1340" t="s">
        <v>1</v>
      </c>
      <c r="D1340" t="s">
        <v>2</v>
      </c>
      <c r="E1340" s="1">
        <v>997500</v>
      </c>
    </row>
    <row r="1341" spans="1:5">
      <c r="A1341" t="s">
        <v>343</v>
      </c>
      <c r="B1341">
        <v>2009</v>
      </c>
      <c r="C1341" t="s">
        <v>1</v>
      </c>
      <c r="D1341" t="s">
        <v>2</v>
      </c>
      <c r="E1341" s="1">
        <v>1004719</v>
      </c>
    </row>
    <row r="1342" spans="1:5">
      <c r="A1342" t="s">
        <v>164</v>
      </c>
      <c r="B1342">
        <v>2013</v>
      </c>
      <c r="C1342" t="s">
        <v>1</v>
      </c>
      <c r="D1342" t="s">
        <v>2</v>
      </c>
      <c r="E1342" s="1">
        <v>942527</v>
      </c>
    </row>
    <row r="1343" spans="1:5">
      <c r="A1343" t="s">
        <v>164</v>
      </c>
      <c r="B1343">
        <v>2009</v>
      </c>
      <c r="C1343" t="s">
        <v>1</v>
      </c>
      <c r="D1343" t="s">
        <v>2</v>
      </c>
      <c r="E1343" s="1">
        <v>4342988</v>
      </c>
    </row>
    <row r="1344" spans="1:5">
      <c r="A1344" t="s">
        <v>164</v>
      </c>
      <c r="B1344">
        <v>2009</v>
      </c>
      <c r="C1344" t="s">
        <v>1</v>
      </c>
      <c r="D1344" t="s">
        <v>2</v>
      </c>
      <c r="E1344" s="1">
        <v>576191</v>
      </c>
    </row>
    <row r="1345" spans="1:5">
      <c r="A1345" t="s">
        <v>178</v>
      </c>
      <c r="B1345">
        <v>2013</v>
      </c>
      <c r="C1345" t="s">
        <v>1</v>
      </c>
      <c r="D1345" t="s">
        <v>2</v>
      </c>
      <c r="E1345" s="1">
        <v>249505</v>
      </c>
    </row>
    <row r="1346" spans="1:5">
      <c r="A1346" t="s">
        <v>683</v>
      </c>
      <c r="B1346">
        <v>2009</v>
      </c>
      <c r="C1346" t="s">
        <v>1</v>
      </c>
      <c r="D1346" t="s">
        <v>2</v>
      </c>
      <c r="E1346" s="1">
        <v>5799040</v>
      </c>
    </row>
    <row r="1347" spans="1:5">
      <c r="A1347" t="s">
        <v>38</v>
      </c>
      <c r="B1347">
        <v>2013</v>
      </c>
      <c r="C1347" t="s">
        <v>1</v>
      </c>
      <c r="D1347" t="s">
        <v>2</v>
      </c>
      <c r="E1347" s="1">
        <v>399827</v>
      </c>
    </row>
    <row r="1348" spans="1:5">
      <c r="A1348" t="s">
        <v>38</v>
      </c>
      <c r="B1348">
        <v>2012</v>
      </c>
      <c r="C1348" t="s">
        <v>1</v>
      </c>
      <c r="D1348" t="s">
        <v>2</v>
      </c>
      <c r="E1348" s="1">
        <v>200000</v>
      </c>
    </row>
    <row r="1349" spans="1:5">
      <c r="A1349" t="s">
        <v>603</v>
      </c>
      <c r="B1349">
        <v>2009</v>
      </c>
      <c r="C1349" t="s">
        <v>1</v>
      </c>
      <c r="D1349" t="s">
        <v>2</v>
      </c>
      <c r="E1349" s="1">
        <v>400000</v>
      </c>
    </row>
    <row r="1350" spans="1:5">
      <c r="A1350" t="s">
        <v>491</v>
      </c>
      <c r="B1350">
        <v>2008</v>
      </c>
      <c r="C1350" t="s">
        <v>1</v>
      </c>
      <c r="D1350" t="s">
        <v>2</v>
      </c>
      <c r="E1350" s="1">
        <v>231382</v>
      </c>
    </row>
    <row r="1351" spans="1:5">
      <c r="A1351" t="s">
        <v>752</v>
      </c>
      <c r="B1351">
        <v>2009</v>
      </c>
      <c r="C1351" t="s">
        <v>1</v>
      </c>
      <c r="D1351" t="s">
        <v>2</v>
      </c>
      <c r="E1351" s="1">
        <v>199665</v>
      </c>
    </row>
    <row r="1352" spans="1:5">
      <c r="A1352" t="s">
        <v>666</v>
      </c>
      <c r="B1352">
        <v>2009</v>
      </c>
      <c r="C1352" t="s">
        <v>1</v>
      </c>
      <c r="D1352" t="s">
        <v>2</v>
      </c>
      <c r="E1352" s="1">
        <v>4800000</v>
      </c>
    </row>
    <row r="1353" spans="1:5">
      <c r="A1353" t="s">
        <v>133</v>
      </c>
      <c r="B1353">
        <v>2013</v>
      </c>
      <c r="C1353" t="s">
        <v>1</v>
      </c>
      <c r="D1353" t="s">
        <v>2</v>
      </c>
      <c r="E1353" s="1">
        <v>650000</v>
      </c>
    </row>
    <row r="1354" spans="1:5">
      <c r="A1354" t="s">
        <v>133</v>
      </c>
      <c r="B1354">
        <v>2011</v>
      </c>
      <c r="C1354" t="s">
        <v>1</v>
      </c>
      <c r="D1354" t="s">
        <v>2</v>
      </c>
      <c r="E1354" s="1">
        <v>3714566</v>
      </c>
    </row>
    <row r="1355" spans="1:5">
      <c r="A1355" t="s">
        <v>133</v>
      </c>
      <c r="B1355">
        <v>2010</v>
      </c>
      <c r="C1355" t="s">
        <v>1</v>
      </c>
      <c r="D1355" t="s">
        <v>2</v>
      </c>
      <c r="E1355" s="1">
        <v>1309409</v>
      </c>
    </row>
    <row r="1356" spans="1:5">
      <c r="A1356" t="s">
        <v>404</v>
      </c>
      <c r="B1356">
        <v>2010</v>
      </c>
      <c r="C1356" t="s">
        <v>1</v>
      </c>
      <c r="D1356" t="s">
        <v>2</v>
      </c>
      <c r="E1356" s="1">
        <v>19000</v>
      </c>
    </row>
    <row r="1357" spans="1:5">
      <c r="A1357" t="s">
        <v>667</v>
      </c>
      <c r="B1357">
        <v>2009</v>
      </c>
      <c r="C1357" t="s">
        <v>1</v>
      </c>
      <c r="D1357" t="s">
        <v>2</v>
      </c>
      <c r="E1357" s="1">
        <v>6750000</v>
      </c>
    </row>
    <row r="1358" spans="1:5">
      <c r="A1358" t="s">
        <v>698</v>
      </c>
      <c r="B1358">
        <v>2009</v>
      </c>
      <c r="C1358" t="s">
        <v>1</v>
      </c>
      <c r="D1358" t="s">
        <v>2</v>
      </c>
      <c r="E1358" s="1">
        <v>1596000</v>
      </c>
    </row>
    <row r="1359" spans="1:5">
      <c r="A1359" t="s">
        <v>789</v>
      </c>
      <c r="B1359">
        <v>2009</v>
      </c>
      <c r="C1359" t="s">
        <v>1</v>
      </c>
      <c r="D1359" t="s">
        <v>2</v>
      </c>
      <c r="E1359" s="1">
        <v>13568880</v>
      </c>
    </row>
    <row r="1360" spans="1:5">
      <c r="A1360" t="s">
        <v>789</v>
      </c>
      <c r="B1360">
        <v>2009</v>
      </c>
      <c r="C1360" t="s">
        <v>1</v>
      </c>
      <c r="D1360" t="s">
        <v>2</v>
      </c>
      <c r="E1360" s="1">
        <v>3086347</v>
      </c>
    </row>
    <row r="1361" spans="1:5">
      <c r="A1361" t="s">
        <v>789</v>
      </c>
      <c r="B1361">
        <v>2009</v>
      </c>
      <c r="C1361" t="s">
        <v>1</v>
      </c>
      <c r="D1361" t="s">
        <v>2</v>
      </c>
      <c r="E1361" s="1">
        <v>635003</v>
      </c>
    </row>
    <row r="1362" spans="1:5">
      <c r="A1362" t="s">
        <v>789</v>
      </c>
      <c r="B1362">
        <v>2009</v>
      </c>
      <c r="C1362" t="s">
        <v>1</v>
      </c>
      <c r="D1362" t="s">
        <v>2</v>
      </c>
      <c r="E1362" s="1">
        <v>500000</v>
      </c>
    </row>
    <row r="1363" spans="1:5">
      <c r="A1363" t="s">
        <v>12</v>
      </c>
      <c r="B1363">
        <v>2014</v>
      </c>
      <c r="C1363" t="s">
        <v>1</v>
      </c>
      <c r="D1363" t="s">
        <v>2</v>
      </c>
      <c r="E1363" s="1">
        <v>500000</v>
      </c>
    </row>
    <row r="1364" spans="1:5">
      <c r="A1364" t="s">
        <v>12</v>
      </c>
      <c r="B1364">
        <v>2013</v>
      </c>
      <c r="C1364" t="s">
        <v>1</v>
      </c>
      <c r="D1364" t="s">
        <v>2</v>
      </c>
      <c r="E1364" s="1">
        <v>100000</v>
      </c>
    </row>
    <row r="1365" spans="1:5">
      <c r="A1365" t="s">
        <v>459</v>
      </c>
      <c r="B1365">
        <v>2009</v>
      </c>
      <c r="C1365" t="s">
        <v>1</v>
      </c>
      <c r="D1365" t="s">
        <v>2</v>
      </c>
      <c r="E1365" s="1">
        <v>430000</v>
      </c>
    </row>
    <row r="1366" spans="1:5">
      <c r="A1366" t="s">
        <v>353</v>
      </c>
      <c r="B1366">
        <v>2011</v>
      </c>
      <c r="C1366" t="s">
        <v>1</v>
      </c>
      <c r="D1366" t="s">
        <v>2</v>
      </c>
      <c r="E1366" s="1">
        <v>100000</v>
      </c>
    </row>
    <row r="1367" spans="1:5">
      <c r="A1367" t="s">
        <v>353</v>
      </c>
      <c r="B1367">
        <v>2009</v>
      </c>
      <c r="C1367" t="s">
        <v>1</v>
      </c>
      <c r="D1367" t="s">
        <v>2</v>
      </c>
      <c r="E1367" s="1">
        <v>5000000</v>
      </c>
    </row>
    <row r="1368" spans="1:5">
      <c r="A1368" t="s">
        <v>759</v>
      </c>
      <c r="B1368">
        <v>2009</v>
      </c>
      <c r="C1368" t="s">
        <v>1</v>
      </c>
      <c r="D1368" t="s">
        <v>2</v>
      </c>
      <c r="E1368" s="1">
        <v>209200</v>
      </c>
    </row>
    <row r="1369" spans="1:5">
      <c r="A1369" t="s">
        <v>328</v>
      </c>
      <c r="B1369">
        <v>2011</v>
      </c>
      <c r="C1369" t="s">
        <v>1</v>
      </c>
      <c r="D1369" t="s">
        <v>2</v>
      </c>
      <c r="E1369" s="1">
        <v>134000</v>
      </c>
    </row>
    <row r="1370" spans="1:5">
      <c r="A1370" t="s">
        <v>124</v>
      </c>
      <c r="B1370">
        <v>2013</v>
      </c>
      <c r="C1370" t="s">
        <v>1</v>
      </c>
      <c r="D1370" t="s">
        <v>2</v>
      </c>
      <c r="E1370" s="1">
        <v>2500000</v>
      </c>
    </row>
    <row r="1371" spans="1:5">
      <c r="A1371" t="s">
        <v>124</v>
      </c>
      <c r="B1371">
        <v>2009</v>
      </c>
      <c r="C1371" t="s">
        <v>1</v>
      </c>
      <c r="D1371" t="s">
        <v>2</v>
      </c>
      <c r="E1371" s="1">
        <v>2119298</v>
      </c>
    </row>
    <row r="1372" spans="1:5">
      <c r="A1372" t="s">
        <v>124</v>
      </c>
      <c r="B1372">
        <v>2009</v>
      </c>
      <c r="C1372" t="s">
        <v>1</v>
      </c>
      <c r="D1372" t="s">
        <v>2</v>
      </c>
      <c r="E1372" s="1">
        <v>3487270</v>
      </c>
    </row>
    <row r="1373" spans="1:5">
      <c r="A1373" t="s">
        <v>124</v>
      </c>
      <c r="B1373">
        <v>2009</v>
      </c>
      <c r="C1373" t="s">
        <v>1</v>
      </c>
      <c r="D1373" t="s">
        <v>2</v>
      </c>
      <c r="E1373" s="1">
        <v>5283589</v>
      </c>
    </row>
    <row r="1374" spans="1:5">
      <c r="A1374" t="s">
        <v>124</v>
      </c>
      <c r="B1374">
        <v>2009</v>
      </c>
      <c r="C1374" t="s">
        <v>1</v>
      </c>
      <c r="D1374" t="s">
        <v>2</v>
      </c>
      <c r="E1374" s="1">
        <v>1058313</v>
      </c>
    </row>
    <row r="1375" spans="1:5">
      <c r="A1375" t="s">
        <v>124</v>
      </c>
      <c r="B1375">
        <v>2012</v>
      </c>
      <c r="C1375" t="s">
        <v>1</v>
      </c>
      <c r="D1375" t="s">
        <v>2</v>
      </c>
      <c r="E1375" s="1">
        <v>984559</v>
      </c>
    </row>
    <row r="1376" spans="1:5">
      <c r="A1376" t="s">
        <v>163</v>
      </c>
      <c r="B1376">
        <v>2013</v>
      </c>
      <c r="C1376" t="s">
        <v>1</v>
      </c>
      <c r="D1376" t="s">
        <v>2</v>
      </c>
      <c r="E1376" s="1">
        <v>150000</v>
      </c>
    </row>
    <row r="1377" spans="1:5">
      <c r="A1377" t="s">
        <v>163</v>
      </c>
      <c r="B1377">
        <v>2011</v>
      </c>
      <c r="C1377" t="s">
        <v>1</v>
      </c>
      <c r="D1377" t="s">
        <v>2</v>
      </c>
      <c r="E1377" s="1">
        <v>500000</v>
      </c>
    </row>
    <row r="1378" spans="1:5">
      <c r="A1378" t="s">
        <v>163</v>
      </c>
      <c r="B1378">
        <v>2012</v>
      </c>
      <c r="C1378" t="s">
        <v>1</v>
      </c>
      <c r="D1378" t="s">
        <v>2</v>
      </c>
      <c r="E1378" s="1">
        <v>200000</v>
      </c>
    </row>
    <row r="1379" spans="1:5">
      <c r="A1379" t="s">
        <v>163</v>
      </c>
      <c r="B1379">
        <v>2012</v>
      </c>
      <c r="C1379" t="s">
        <v>1</v>
      </c>
      <c r="D1379" t="s">
        <v>2</v>
      </c>
      <c r="E1379" s="1">
        <v>326000</v>
      </c>
    </row>
    <row r="1380" spans="1:5">
      <c r="A1380" t="s">
        <v>239</v>
      </c>
      <c r="B1380">
        <v>2013</v>
      </c>
      <c r="C1380" t="s">
        <v>1</v>
      </c>
      <c r="D1380" t="s">
        <v>2</v>
      </c>
      <c r="E1380" s="1">
        <v>50000</v>
      </c>
    </row>
    <row r="1381" spans="1:5">
      <c r="A1381" t="s">
        <v>417</v>
      </c>
      <c r="B1381">
        <v>2010</v>
      </c>
      <c r="C1381" t="s">
        <v>1</v>
      </c>
      <c r="D1381" t="s">
        <v>2</v>
      </c>
      <c r="E1381" s="1">
        <v>27945</v>
      </c>
    </row>
    <row r="1382" spans="1:5">
      <c r="A1382" t="s">
        <v>127</v>
      </c>
      <c r="B1382">
        <v>2013</v>
      </c>
      <c r="C1382" t="s">
        <v>1</v>
      </c>
      <c r="D1382" t="s">
        <v>2</v>
      </c>
      <c r="E1382" s="1">
        <v>314110</v>
      </c>
    </row>
    <row r="1383" spans="1:5">
      <c r="A1383" t="s">
        <v>791</v>
      </c>
      <c r="B1383">
        <v>2009</v>
      </c>
      <c r="C1383" t="s">
        <v>1</v>
      </c>
      <c r="D1383" t="s">
        <v>2</v>
      </c>
      <c r="E1383" s="1">
        <v>129150</v>
      </c>
    </row>
    <row r="1384" spans="1:5">
      <c r="A1384" t="s">
        <v>45</v>
      </c>
      <c r="B1384">
        <v>2013</v>
      </c>
      <c r="C1384" t="s">
        <v>1</v>
      </c>
      <c r="D1384" t="s">
        <v>2</v>
      </c>
      <c r="E1384" s="1">
        <v>623035</v>
      </c>
    </row>
    <row r="1385" spans="1:5">
      <c r="A1385" t="s">
        <v>633</v>
      </c>
      <c r="B1385">
        <v>2009</v>
      </c>
      <c r="C1385" t="s">
        <v>1</v>
      </c>
      <c r="D1385" t="s">
        <v>2</v>
      </c>
      <c r="E1385" s="1">
        <v>296000</v>
      </c>
    </row>
    <row r="1386" spans="1:5">
      <c r="A1386" t="s">
        <v>405</v>
      </c>
      <c r="B1386">
        <v>2010</v>
      </c>
      <c r="C1386" t="s">
        <v>1</v>
      </c>
      <c r="D1386" t="s">
        <v>2</v>
      </c>
      <c r="E1386" s="1">
        <v>499989</v>
      </c>
    </row>
    <row r="1387" spans="1:5">
      <c r="A1387" t="s">
        <v>721</v>
      </c>
      <c r="B1387">
        <v>2009</v>
      </c>
      <c r="C1387" t="s">
        <v>1</v>
      </c>
      <c r="D1387" t="s">
        <v>2</v>
      </c>
      <c r="E1387" s="1">
        <v>14000000</v>
      </c>
    </row>
    <row r="1388" spans="1:5">
      <c r="A1388" t="s">
        <v>628</v>
      </c>
      <c r="B1388">
        <v>2009</v>
      </c>
      <c r="C1388" t="s">
        <v>1</v>
      </c>
      <c r="D1388" t="s">
        <v>2</v>
      </c>
      <c r="E1388" s="1">
        <v>200360</v>
      </c>
    </row>
    <row r="1389" spans="1:5">
      <c r="A1389" t="s">
        <v>628</v>
      </c>
      <c r="B1389">
        <v>2009</v>
      </c>
      <c r="C1389" t="s">
        <v>1</v>
      </c>
      <c r="D1389" t="s">
        <v>2</v>
      </c>
      <c r="E1389" s="1">
        <v>200360</v>
      </c>
    </row>
    <row r="1390" spans="1:5">
      <c r="A1390" t="s">
        <v>46</v>
      </c>
      <c r="B1390">
        <v>2013</v>
      </c>
      <c r="C1390" t="s">
        <v>1</v>
      </c>
      <c r="D1390" t="s">
        <v>2</v>
      </c>
      <c r="E1390" s="1">
        <v>201600</v>
      </c>
    </row>
    <row r="1391" spans="1:5">
      <c r="A1391" t="s">
        <v>695</v>
      </c>
      <c r="B1391">
        <v>2009</v>
      </c>
      <c r="C1391" t="s">
        <v>1</v>
      </c>
      <c r="D1391" t="s">
        <v>2</v>
      </c>
      <c r="E1391" s="1">
        <v>248250</v>
      </c>
    </row>
    <row r="1392" spans="1:5">
      <c r="A1392" t="s">
        <v>268</v>
      </c>
      <c r="B1392">
        <v>2011</v>
      </c>
      <c r="C1392" t="s">
        <v>1</v>
      </c>
      <c r="D1392" t="s">
        <v>2</v>
      </c>
      <c r="E1392" s="1">
        <v>4463541</v>
      </c>
    </row>
    <row r="1393" spans="1:5">
      <c r="A1393" t="s">
        <v>268</v>
      </c>
      <c r="B1393">
        <v>2009</v>
      </c>
      <c r="C1393" t="s">
        <v>1</v>
      </c>
      <c r="D1393" t="s">
        <v>2</v>
      </c>
      <c r="E1393" s="1">
        <v>2274957</v>
      </c>
    </row>
    <row r="1394" spans="1:5">
      <c r="A1394" t="s">
        <v>10</v>
      </c>
      <c r="B1394">
        <v>2014</v>
      </c>
      <c r="C1394" t="s">
        <v>1</v>
      </c>
      <c r="D1394" t="s">
        <v>2</v>
      </c>
      <c r="E1394" s="1">
        <v>500000</v>
      </c>
    </row>
    <row r="1395" spans="1:5">
      <c r="A1395" t="s">
        <v>10</v>
      </c>
      <c r="B1395">
        <v>2013</v>
      </c>
      <c r="C1395" t="s">
        <v>1</v>
      </c>
      <c r="D1395" t="s">
        <v>2</v>
      </c>
      <c r="E1395" s="1">
        <v>64518</v>
      </c>
    </row>
    <row r="1396" spans="1:5">
      <c r="A1396" t="s">
        <v>40</v>
      </c>
      <c r="B1396">
        <v>2013</v>
      </c>
      <c r="C1396" t="s">
        <v>1</v>
      </c>
      <c r="D1396" t="s">
        <v>2</v>
      </c>
      <c r="E1396" s="1">
        <v>75000</v>
      </c>
    </row>
    <row r="1397" spans="1:5">
      <c r="A1397" t="s">
        <v>40</v>
      </c>
      <c r="B1397">
        <v>2013</v>
      </c>
      <c r="C1397" t="s">
        <v>1</v>
      </c>
      <c r="D1397" t="s">
        <v>2</v>
      </c>
      <c r="E1397" s="1">
        <v>100000</v>
      </c>
    </row>
    <row r="1398" spans="1:5">
      <c r="A1398" t="s">
        <v>40</v>
      </c>
      <c r="B1398">
        <v>2011</v>
      </c>
      <c r="C1398" t="s">
        <v>1</v>
      </c>
      <c r="D1398" t="s">
        <v>2</v>
      </c>
      <c r="E1398" s="1">
        <v>2940000</v>
      </c>
    </row>
    <row r="1399" spans="1:5">
      <c r="A1399" t="s">
        <v>40</v>
      </c>
      <c r="B1399">
        <v>2011</v>
      </c>
      <c r="C1399" t="s">
        <v>1</v>
      </c>
      <c r="D1399" t="s">
        <v>2</v>
      </c>
      <c r="E1399" s="1">
        <v>100000</v>
      </c>
    </row>
    <row r="1400" spans="1:5">
      <c r="A1400" t="s">
        <v>40</v>
      </c>
      <c r="B1400">
        <v>2010</v>
      </c>
      <c r="C1400" t="s">
        <v>1</v>
      </c>
      <c r="D1400" t="s">
        <v>2</v>
      </c>
      <c r="E1400" s="1">
        <v>500000</v>
      </c>
    </row>
    <row r="1401" spans="1:5">
      <c r="A1401" t="s">
        <v>40</v>
      </c>
      <c r="B1401">
        <v>2009</v>
      </c>
      <c r="C1401" t="s">
        <v>1</v>
      </c>
      <c r="D1401" t="s">
        <v>2</v>
      </c>
      <c r="E1401" s="1">
        <v>74219</v>
      </c>
    </row>
    <row r="1402" spans="1:5">
      <c r="A1402" t="s">
        <v>492</v>
      </c>
      <c r="B1402">
        <v>2008</v>
      </c>
      <c r="C1402" t="s">
        <v>1</v>
      </c>
      <c r="D1402" t="s">
        <v>2</v>
      </c>
      <c r="E1402" s="1">
        <v>4000000</v>
      </c>
    </row>
    <row r="1403" spans="1:5">
      <c r="A1403" t="s">
        <v>502</v>
      </c>
      <c r="B1403">
        <v>2009</v>
      </c>
      <c r="C1403" t="s">
        <v>1</v>
      </c>
      <c r="D1403" t="s">
        <v>2</v>
      </c>
      <c r="E1403" s="1">
        <v>500000</v>
      </c>
    </row>
    <row r="1404" spans="1:5">
      <c r="A1404" t="s">
        <v>693</v>
      </c>
      <c r="B1404">
        <v>2009</v>
      </c>
      <c r="C1404" t="s">
        <v>1</v>
      </c>
      <c r="D1404" t="s">
        <v>2</v>
      </c>
      <c r="E1404" s="1">
        <v>26724</v>
      </c>
    </row>
    <row r="1405" spans="1:5">
      <c r="A1405" t="s">
        <v>600</v>
      </c>
      <c r="B1405">
        <v>2009</v>
      </c>
      <c r="C1405" t="s">
        <v>1</v>
      </c>
      <c r="D1405" t="s">
        <v>2</v>
      </c>
      <c r="E1405" s="1">
        <v>850000</v>
      </c>
    </row>
    <row r="1406" spans="1:5">
      <c r="A1406" t="s">
        <v>600</v>
      </c>
      <c r="B1406">
        <v>2009</v>
      </c>
      <c r="C1406" t="s">
        <v>1</v>
      </c>
      <c r="D1406" t="s">
        <v>2</v>
      </c>
      <c r="E1406" s="1">
        <v>500000</v>
      </c>
    </row>
    <row r="1407" spans="1:5">
      <c r="A1407" t="s">
        <v>714</v>
      </c>
      <c r="B1407">
        <v>2009</v>
      </c>
      <c r="C1407" t="s">
        <v>1</v>
      </c>
      <c r="D1407" t="s">
        <v>2</v>
      </c>
      <c r="E1407" s="1">
        <v>3360000</v>
      </c>
    </row>
    <row r="1408" spans="1:5">
      <c r="A1408" t="s">
        <v>689</v>
      </c>
      <c r="B1408">
        <v>2009</v>
      </c>
      <c r="C1408" t="s">
        <v>1</v>
      </c>
      <c r="D1408" t="s">
        <v>2</v>
      </c>
      <c r="E1408" s="1">
        <v>1882380</v>
      </c>
    </row>
    <row r="1409" spans="1:5">
      <c r="A1409" t="s">
        <v>705</v>
      </c>
      <c r="B1409">
        <v>2009</v>
      </c>
      <c r="C1409" t="s">
        <v>1</v>
      </c>
      <c r="D1409" t="s">
        <v>2</v>
      </c>
      <c r="E1409" s="1">
        <v>9984927</v>
      </c>
    </row>
    <row r="1410" spans="1:5">
      <c r="A1410" t="s">
        <v>76</v>
      </c>
      <c r="B1410">
        <v>2013</v>
      </c>
      <c r="C1410" t="s">
        <v>1</v>
      </c>
      <c r="D1410" t="s">
        <v>2</v>
      </c>
      <c r="E1410" s="1">
        <v>199990</v>
      </c>
    </row>
    <row r="1411" spans="1:5">
      <c r="A1411" t="s">
        <v>345</v>
      </c>
      <c r="B1411">
        <v>2011</v>
      </c>
      <c r="C1411" t="s">
        <v>1</v>
      </c>
      <c r="D1411" t="s">
        <v>2</v>
      </c>
      <c r="E1411" s="1">
        <v>87333334</v>
      </c>
    </row>
    <row r="1412" spans="1:5">
      <c r="A1412" t="s">
        <v>441</v>
      </c>
      <c r="B1412">
        <v>2009</v>
      </c>
      <c r="C1412" t="s">
        <v>1</v>
      </c>
      <c r="D1412" t="s">
        <v>2</v>
      </c>
      <c r="E1412" s="1">
        <v>90000000</v>
      </c>
    </row>
    <row r="1413" spans="1:5">
      <c r="A1413" t="s">
        <v>228</v>
      </c>
      <c r="B1413">
        <v>2013</v>
      </c>
      <c r="C1413" t="s">
        <v>1</v>
      </c>
      <c r="D1413" t="s">
        <v>2</v>
      </c>
      <c r="E1413" s="1">
        <v>250000</v>
      </c>
    </row>
    <row r="1414" spans="1:5">
      <c r="A1414" t="s">
        <v>228</v>
      </c>
      <c r="B1414">
        <v>2012</v>
      </c>
      <c r="C1414" t="s">
        <v>1</v>
      </c>
      <c r="D1414" t="s">
        <v>2</v>
      </c>
      <c r="E1414" s="1">
        <v>400000</v>
      </c>
    </row>
    <row r="1415" spans="1:5">
      <c r="A1415" t="s">
        <v>372</v>
      </c>
      <c r="B1415">
        <v>2011</v>
      </c>
      <c r="C1415" t="s">
        <v>1</v>
      </c>
      <c r="D1415" t="s">
        <v>2</v>
      </c>
      <c r="E1415" s="1">
        <v>250000</v>
      </c>
    </row>
    <row r="1416" spans="1:5">
      <c r="A1416" t="s">
        <v>372</v>
      </c>
      <c r="B1416">
        <v>2009</v>
      </c>
      <c r="C1416" t="s">
        <v>1</v>
      </c>
      <c r="D1416" t="s">
        <v>2</v>
      </c>
      <c r="E1416" s="1">
        <v>300000</v>
      </c>
    </row>
    <row r="1417" spans="1:5">
      <c r="A1417" t="s">
        <v>92</v>
      </c>
      <c r="B1417">
        <v>2013</v>
      </c>
      <c r="C1417" t="s">
        <v>1</v>
      </c>
      <c r="D1417" t="s">
        <v>2</v>
      </c>
      <c r="E1417" s="1">
        <v>100034</v>
      </c>
    </row>
    <row r="1418" spans="1:5">
      <c r="A1418" t="s">
        <v>208</v>
      </c>
      <c r="B1418">
        <v>2013</v>
      </c>
      <c r="C1418" t="s">
        <v>1</v>
      </c>
      <c r="D1418" t="s">
        <v>2</v>
      </c>
      <c r="E1418" s="1">
        <v>500000</v>
      </c>
    </row>
    <row r="1419" spans="1:5">
      <c r="A1419" t="s">
        <v>609</v>
      </c>
      <c r="B1419">
        <v>2009</v>
      </c>
      <c r="C1419" t="s">
        <v>1</v>
      </c>
      <c r="D1419" t="s">
        <v>2</v>
      </c>
      <c r="E1419" s="1">
        <v>125000</v>
      </c>
    </row>
    <row r="1420" spans="1:5">
      <c r="A1420" t="s">
        <v>547</v>
      </c>
      <c r="B1420">
        <v>2009</v>
      </c>
      <c r="C1420" t="s">
        <v>1</v>
      </c>
      <c r="D1420" t="s">
        <v>2</v>
      </c>
      <c r="E1420" s="1">
        <v>350253</v>
      </c>
    </row>
    <row r="1421" spans="1:5">
      <c r="A1421" t="s">
        <v>52</v>
      </c>
      <c r="B1421">
        <v>2013</v>
      </c>
      <c r="C1421" t="s">
        <v>1</v>
      </c>
      <c r="D1421" t="s">
        <v>2</v>
      </c>
      <c r="E1421" s="1">
        <v>249830</v>
      </c>
    </row>
    <row r="1422" spans="1:5">
      <c r="A1422" t="s">
        <v>52</v>
      </c>
      <c r="B1422">
        <v>2013</v>
      </c>
      <c r="C1422" t="s">
        <v>1</v>
      </c>
      <c r="D1422" t="s">
        <v>2</v>
      </c>
      <c r="E1422" s="1">
        <v>5000</v>
      </c>
    </row>
    <row r="1423" spans="1:5">
      <c r="A1423" t="s">
        <v>772</v>
      </c>
      <c r="B1423">
        <v>2009</v>
      </c>
      <c r="C1423" t="s">
        <v>1</v>
      </c>
      <c r="D1423" t="s">
        <v>2</v>
      </c>
      <c r="E1423" s="1">
        <v>1603500</v>
      </c>
    </row>
    <row r="1424" spans="1:5">
      <c r="A1424" t="s">
        <v>778</v>
      </c>
      <c r="B1424">
        <v>2009</v>
      </c>
      <c r="C1424" t="s">
        <v>1</v>
      </c>
      <c r="D1424" t="s">
        <v>2</v>
      </c>
      <c r="E1424" s="1">
        <v>675000</v>
      </c>
    </row>
    <row r="1425" spans="1:5">
      <c r="A1425" t="s">
        <v>758</v>
      </c>
      <c r="B1425">
        <v>2009</v>
      </c>
      <c r="C1425" t="s">
        <v>1</v>
      </c>
      <c r="D1425" t="s">
        <v>2</v>
      </c>
      <c r="E1425" s="1">
        <v>227200</v>
      </c>
    </row>
    <row r="1426" spans="1:5">
      <c r="A1426" t="s">
        <v>758</v>
      </c>
      <c r="B1426">
        <v>2009</v>
      </c>
      <c r="C1426" t="s">
        <v>1</v>
      </c>
      <c r="D1426" t="s">
        <v>2</v>
      </c>
      <c r="E1426" s="1">
        <v>100000</v>
      </c>
    </row>
    <row r="1427" spans="1:5">
      <c r="A1427" t="s">
        <v>472</v>
      </c>
      <c r="B1427">
        <v>2009</v>
      </c>
      <c r="C1427" t="s">
        <v>1</v>
      </c>
      <c r="D1427" t="s">
        <v>2</v>
      </c>
      <c r="E1427" s="1">
        <v>425000</v>
      </c>
    </row>
    <row r="1428" spans="1:5">
      <c r="A1428" t="s">
        <v>420</v>
      </c>
      <c r="B1428">
        <v>2010</v>
      </c>
      <c r="C1428" t="s">
        <v>1</v>
      </c>
      <c r="D1428" t="s">
        <v>2</v>
      </c>
      <c r="E1428" s="1">
        <v>7500</v>
      </c>
    </row>
    <row r="1429" spans="1:5">
      <c r="A1429" t="s">
        <v>3</v>
      </c>
      <c r="B1429">
        <v>2014</v>
      </c>
      <c r="C1429" t="s">
        <v>1</v>
      </c>
      <c r="D1429" t="s">
        <v>2</v>
      </c>
      <c r="E1429" s="1">
        <v>900900</v>
      </c>
    </row>
    <row r="1430" spans="1:5">
      <c r="A1430" t="s">
        <v>3</v>
      </c>
      <c r="B1430">
        <v>2013</v>
      </c>
      <c r="C1430" t="s">
        <v>1</v>
      </c>
      <c r="D1430" t="s">
        <v>2</v>
      </c>
      <c r="E1430" s="1">
        <v>550000</v>
      </c>
    </row>
    <row r="1431" spans="1:5">
      <c r="A1431" t="s">
        <v>3</v>
      </c>
      <c r="B1431">
        <v>2013</v>
      </c>
      <c r="C1431" t="s">
        <v>1</v>
      </c>
      <c r="D1431" t="s">
        <v>2</v>
      </c>
      <c r="E1431" s="1">
        <v>350000</v>
      </c>
    </row>
    <row r="1432" spans="1:5">
      <c r="A1432" t="s">
        <v>3</v>
      </c>
      <c r="B1432">
        <v>2011</v>
      </c>
      <c r="C1432" t="s">
        <v>5</v>
      </c>
      <c r="D1432" t="s">
        <v>2</v>
      </c>
      <c r="E1432" s="1">
        <v>8089831</v>
      </c>
    </row>
    <row r="1433" spans="1:5">
      <c r="A1433" t="s">
        <v>3</v>
      </c>
      <c r="B1433">
        <v>2010</v>
      </c>
      <c r="C1433" t="s">
        <v>1</v>
      </c>
      <c r="D1433" t="s">
        <v>2</v>
      </c>
      <c r="E1433" s="1">
        <v>244924</v>
      </c>
    </row>
    <row r="1434" spans="1:5">
      <c r="A1434" t="s">
        <v>3</v>
      </c>
      <c r="B1434">
        <v>2012</v>
      </c>
      <c r="C1434" t="s">
        <v>1</v>
      </c>
      <c r="D1434" t="s">
        <v>2</v>
      </c>
      <c r="E1434" s="1">
        <v>150000</v>
      </c>
    </row>
    <row r="1435" spans="1:5">
      <c r="A1435" t="s">
        <v>50</v>
      </c>
      <c r="B1435">
        <v>2013</v>
      </c>
      <c r="C1435" t="s">
        <v>1</v>
      </c>
      <c r="D1435" t="s">
        <v>2</v>
      </c>
      <c r="E1435" s="1">
        <v>525000</v>
      </c>
    </row>
    <row r="1436" spans="1:5">
      <c r="A1436" t="s">
        <v>50</v>
      </c>
      <c r="B1436">
        <v>2009</v>
      </c>
      <c r="C1436" t="s">
        <v>1</v>
      </c>
      <c r="D1436" t="s">
        <v>2</v>
      </c>
      <c r="E1436" s="1">
        <v>300000</v>
      </c>
    </row>
    <row r="1437" spans="1:5">
      <c r="A1437" t="s">
        <v>50</v>
      </c>
      <c r="B1437">
        <v>2009</v>
      </c>
      <c r="C1437" t="s">
        <v>1</v>
      </c>
      <c r="D1437" t="s">
        <v>2</v>
      </c>
      <c r="E1437" s="1">
        <v>131250</v>
      </c>
    </row>
    <row r="1438" spans="1:5">
      <c r="A1438" t="s">
        <v>50</v>
      </c>
      <c r="B1438">
        <v>2009</v>
      </c>
      <c r="C1438" t="s">
        <v>1</v>
      </c>
      <c r="D1438" t="s">
        <v>2</v>
      </c>
      <c r="E1438" s="1">
        <v>15860000</v>
      </c>
    </row>
    <row r="1439" spans="1:5">
      <c r="A1439" t="s">
        <v>839</v>
      </c>
      <c r="B1439">
        <v>2012</v>
      </c>
      <c r="C1439" t="s">
        <v>1</v>
      </c>
      <c r="D1439" t="s">
        <v>2</v>
      </c>
      <c r="E1439" s="1">
        <v>2192636</v>
      </c>
    </row>
    <row r="1440" spans="1:5">
      <c r="A1440" t="s">
        <v>61</v>
      </c>
      <c r="B1440">
        <v>2013</v>
      </c>
      <c r="C1440" t="s">
        <v>1</v>
      </c>
      <c r="D1440" t="s">
        <v>2</v>
      </c>
      <c r="E1440" s="1">
        <v>557743</v>
      </c>
    </row>
    <row r="1441" spans="1:5">
      <c r="A1441" t="s">
        <v>200</v>
      </c>
      <c r="B1441">
        <v>2013</v>
      </c>
      <c r="C1441" t="s">
        <v>1</v>
      </c>
      <c r="D1441" t="s">
        <v>2</v>
      </c>
      <c r="E1441" s="1">
        <v>71166</v>
      </c>
    </row>
    <row r="1442" spans="1:5">
      <c r="A1442" t="s">
        <v>200</v>
      </c>
      <c r="B1442">
        <v>2012</v>
      </c>
      <c r="C1442" t="s">
        <v>1</v>
      </c>
      <c r="D1442" t="s">
        <v>2</v>
      </c>
      <c r="E1442" s="1">
        <v>201700</v>
      </c>
    </row>
    <row r="1443" spans="1:5">
      <c r="A1443" t="s">
        <v>590</v>
      </c>
      <c r="B1443">
        <v>2009</v>
      </c>
      <c r="C1443" t="s">
        <v>1</v>
      </c>
      <c r="D1443" t="s">
        <v>2</v>
      </c>
      <c r="E1443" s="1">
        <v>700000</v>
      </c>
    </row>
    <row r="1444" spans="1:5">
      <c r="A1444" t="s">
        <v>590</v>
      </c>
      <c r="B1444">
        <v>2009</v>
      </c>
      <c r="C1444" t="s">
        <v>1</v>
      </c>
      <c r="D1444" t="s">
        <v>2</v>
      </c>
      <c r="E1444" s="1">
        <v>3000000</v>
      </c>
    </row>
    <row r="1445" spans="1:5">
      <c r="A1445" t="s">
        <v>590</v>
      </c>
      <c r="B1445">
        <v>2009</v>
      </c>
      <c r="C1445" t="s">
        <v>1</v>
      </c>
      <c r="D1445" t="s">
        <v>2</v>
      </c>
      <c r="E1445" s="1">
        <v>597228</v>
      </c>
    </row>
    <row r="1446" spans="1:5">
      <c r="A1446" t="s">
        <v>74</v>
      </c>
      <c r="B1446">
        <v>2013</v>
      </c>
      <c r="C1446" t="s">
        <v>1</v>
      </c>
      <c r="D1446" t="s">
        <v>2</v>
      </c>
      <c r="E1446" s="1">
        <v>750772</v>
      </c>
    </row>
    <row r="1447" spans="1:5">
      <c r="A1447" t="s">
        <v>74</v>
      </c>
      <c r="B1447">
        <v>2013</v>
      </c>
      <c r="C1447" t="s">
        <v>1</v>
      </c>
      <c r="D1447" t="s">
        <v>2</v>
      </c>
      <c r="E1447" s="1">
        <v>879810</v>
      </c>
    </row>
    <row r="1448" spans="1:5">
      <c r="A1448" t="s">
        <v>74</v>
      </c>
      <c r="B1448">
        <v>2013</v>
      </c>
      <c r="C1448" t="s">
        <v>1</v>
      </c>
      <c r="D1448" t="s">
        <v>2</v>
      </c>
      <c r="E1448" s="1">
        <v>249939</v>
      </c>
    </row>
    <row r="1449" spans="1:5">
      <c r="A1449" t="s">
        <v>74</v>
      </c>
      <c r="B1449">
        <v>2010</v>
      </c>
      <c r="C1449" t="s">
        <v>1</v>
      </c>
      <c r="D1449" t="s">
        <v>2</v>
      </c>
      <c r="E1449" s="1">
        <v>3476300</v>
      </c>
    </row>
    <row r="1450" spans="1:5">
      <c r="A1450" t="s">
        <v>74</v>
      </c>
      <c r="B1450">
        <v>2012</v>
      </c>
      <c r="C1450" t="s">
        <v>1</v>
      </c>
      <c r="D1450" t="s">
        <v>2</v>
      </c>
      <c r="E1450" s="1">
        <v>600759</v>
      </c>
    </row>
    <row r="1451" spans="1:5">
      <c r="A1451" t="s">
        <v>74</v>
      </c>
      <c r="B1451">
        <v>2012</v>
      </c>
      <c r="C1451" t="s">
        <v>1</v>
      </c>
      <c r="D1451" t="s">
        <v>2</v>
      </c>
      <c r="E1451" s="1">
        <v>3201953</v>
      </c>
    </row>
    <row r="1452" spans="1:5">
      <c r="A1452" t="s">
        <v>35</v>
      </c>
      <c r="B1452">
        <v>2014</v>
      </c>
      <c r="C1452" t="s">
        <v>1</v>
      </c>
      <c r="D1452" t="s">
        <v>2</v>
      </c>
      <c r="E1452" s="1">
        <v>450000</v>
      </c>
    </row>
    <row r="1453" spans="1:5">
      <c r="A1453" t="s">
        <v>35</v>
      </c>
      <c r="B1453">
        <v>2013</v>
      </c>
      <c r="C1453" t="s">
        <v>1</v>
      </c>
      <c r="D1453" t="s">
        <v>2</v>
      </c>
      <c r="E1453" s="1">
        <v>200000</v>
      </c>
    </row>
    <row r="1454" spans="1:5">
      <c r="A1454" t="s">
        <v>35</v>
      </c>
      <c r="B1454">
        <v>2013</v>
      </c>
      <c r="C1454" t="s">
        <v>1</v>
      </c>
      <c r="D1454" t="s">
        <v>2</v>
      </c>
      <c r="E1454" s="1">
        <v>48449</v>
      </c>
    </row>
    <row r="1455" spans="1:5">
      <c r="A1455" t="s">
        <v>35</v>
      </c>
      <c r="B1455">
        <v>2013</v>
      </c>
      <c r="C1455" t="s">
        <v>1</v>
      </c>
      <c r="D1455" t="s">
        <v>2</v>
      </c>
      <c r="E1455" s="1">
        <v>218567</v>
      </c>
    </row>
    <row r="1456" spans="1:5">
      <c r="A1456" t="s">
        <v>35</v>
      </c>
      <c r="B1456">
        <v>2011</v>
      </c>
      <c r="C1456" t="s">
        <v>1</v>
      </c>
      <c r="D1456" t="s">
        <v>2</v>
      </c>
      <c r="E1456" s="1">
        <v>1400000</v>
      </c>
    </row>
    <row r="1457" spans="1:5">
      <c r="A1457" t="s">
        <v>35</v>
      </c>
      <c r="B1457">
        <v>2009</v>
      </c>
      <c r="C1457" t="s">
        <v>1</v>
      </c>
      <c r="D1457" t="s">
        <v>2</v>
      </c>
      <c r="E1457" s="1">
        <v>650000</v>
      </c>
    </row>
    <row r="1458" spans="1:5">
      <c r="A1458" t="s">
        <v>35</v>
      </c>
      <c r="B1458">
        <v>2009</v>
      </c>
      <c r="C1458" t="s">
        <v>1</v>
      </c>
      <c r="D1458" t="s">
        <v>2</v>
      </c>
      <c r="E1458" s="1">
        <v>1021000</v>
      </c>
    </row>
    <row r="1459" spans="1:5">
      <c r="A1459" t="s">
        <v>35</v>
      </c>
      <c r="B1459">
        <v>2009</v>
      </c>
      <c r="C1459" t="s">
        <v>1</v>
      </c>
      <c r="D1459" t="s">
        <v>2</v>
      </c>
      <c r="E1459" s="1">
        <v>249612</v>
      </c>
    </row>
    <row r="1460" spans="1:5">
      <c r="A1460" t="s">
        <v>35</v>
      </c>
      <c r="B1460">
        <v>2012</v>
      </c>
      <c r="C1460" t="s">
        <v>1</v>
      </c>
      <c r="D1460" t="s">
        <v>2</v>
      </c>
      <c r="E1460" s="1">
        <v>274999</v>
      </c>
    </row>
    <row r="1461" spans="1:5">
      <c r="A1461" t="s">
        <v>35</v>
      </c>
      <c r="B1461">
        <v>2012</v>
      </c>
      <c r="C1461" t="s">
        <v>1</v>
      </c>
      <c r="D1461" t="s">
        <v>2</v>
      </c>
      <c r="E1461" s="1">
        <v>150000</v>
      </c>
    </row>
    <row r="1462" spans="1:5">
      <c r="A1462" t="s">
        <v>35</v>
      </c>
      <c r="B1462">
        <v>2012</v>
      </c>
      <c r="C1462" t="s">
        <v>1</v>
      </c>
      <c r="D1462" t="s">
        <v>2</v>
      </c>
      <c r="E1462" s="1">
        <v>30000</v>
      </c>
    </row>
    <row r="1463" spans="1:5">
      <c r="A1463" t="s">
        <v>35</v>
      </c>
      <c r="B1463">
        <v>2012</v>
      </c>
      <c r="C1463" t="s">
        <v>1</v>
      </c>
      <c r="D1463" t="s">
        <v>2</v>
      </c>
      <c r="E1463" s="1">
        <v>30000</v>
      </c>
    </row>
    <row r="1464" spans="1:5">
      <c r="A1464" t="s">
        <v>418</v>
      </c>
      <c r="B1464">
        <v>2010</v>
      </c>
      <c r="C1464" t="s">
        <v>1</v>
      </c>
      <c r="D1464" t="s">
        <v>2</v>
      </c>
      <c r="E1464" s="1">
        <v>1541091</v>
      </c>
    </row>
    <row r="1465" spans="1:5">
      <c r="A1465" t="s">
        <v>448</v>
      </c>
      <c r="B1465">
        <v>2009</v>
      </c>
      <c r="C1465" t="s">
        <v>1</v>
      </c>
      <c r="D1465" t="s">
        <v>2</v>
      </c>
      <c r="E1465" s="1">
        <v>500000</v>
      </c>
    </row>
    <row r="1466" spans="1:5">
      <c r="A1466" t="s">
        <v>204</v>
      </c>
      <c r="B1466">
        <v>2013</v>
      </c>
      <c r="C1466" t="s">
        <v>1</v>
      </c>
      <c r="D1466" t="s">
        <v>2</v>
      </c>
      <c r="E1466" s="1">
        <v>989319</v>
      </c>
    </row>
    <row r="1467" spans="1:5">
      <c r="A1467" t="s">
        <v>204</v>
      </c>
      <c r="B1467">
        <v>2013</v>
      </c>
      <c r="C1467" t="s">
        <v>1</v>
      </c>
      <c r="D1467" t="s">
        <v>2</v>
      </c>
      <c r="E1467" s="1">
        <v>10000</v>
      </c>
    </row>
    <row r="1468" spans="1:5">
      <c r="A1468" t="s">
        <v>204</v>
      </c>
      <c r="B1468">
        <v>2011</v>
      </c>
      <c r="C1468" t="s">
        <v>1</v>
      </c>
      <c r="D1468" t="s">
        <v>2</v>
      </c>
      <c r="E1468" s="1">
        <v>250000</v>
      </c>
    </row>
    <row r="1469" spans="1:5">
      <c r="A1469" t="s">
        <v>245</v>
      </c>
      <c r="B1469">
        <v>2013</v>
      </c>
      <c r="C1469" t="s">
        <v>1</v>
      </c>
      <c r="D1469" t="s">
        <v>2</v>
      </c>
      <c r="E1469" s="1">
        <v>953184</v>
      </c>
    </row>
    <row r="1470" spans="1:5">
      <c r="A1470" t="s">
        <v>245</v>
      </c>
      <c r="B1470">
        <v>2011</v>
      </c>
      <c r="C1470" t="s">
        <v>1</v>
      </c>
      <c r="D1470" t="s">
        <v>2</v>
      </c>
      <c r="E1470" s="1">
        <v>146221</v>
      </c>
    </row>
    <row r="1471" spans="1:5">
      <c r="A1471" t="s">
        <v>245</v>
      </c>
      <c r="B1471">
        <v>2012</v>
      </c>
      <c r="C1471" t="s">
        <v>1</v>
      </c>
      <c r="D1471" t="s">
        <v>2</v>
      </c>
      <c r="E1471" s="1">
        <v>500000</v>
      </c>
    </row>
    <row r="1472" spans="1:5">
      <c r="A1472" t="s">
        <v>307</v>
      </c>
      <c r="B1472">
        <v>2011</v>
      </c>
      <c r="C1472" t="s">
        <v>1</v>
      </c>
      <c r="D1472" t="s">
        <v>2</v>
      </c>
      <c r="E1472" s="1">
        <v>75000</v>
      </c>
    </row>
    <row r="1473" spans="1:5">
      <c r="A1473" t="s">
        <v>746</v>
      </c>
      <c r="B1473">
        <v>2009</v>
      </c>
      <c r="C1473" t="s">
        <v>1</v>
      </c>
      <c r="D1473" t="s">
        <v>2</v>
      </c>
      <c r="E1473" s="1">
        <v>1254000</v>
      </c>
    </row>
    <row r="1474" spans="1:5">
      <c r="A1474" t="s">
        <v>675</v>
      </c>
      <c r="B1474">
        <v>2009</v>
      </c>
      <c r="C1474" t="s">
        <v>1</v>
      </c>
      <c r="D1474" t="s">
        <v>2</v>
      </c>
      <c r="E1474" s="1">
        <v>1000000</v>
      </c>
    </row>
    <row r="1475" spans="1:5">
      <c r="A1475" t="s">
        <v>649</v>
      </c>
      <c r="B1475">
        <v>2009</v>
      </c>
      <c r="C1475" t="s">
        <v>1</v>
      </c>
      <c r="D1475" t="s">
        <v>2</v>
      </c>
      <c r="E1475" s="1">
        <v>78200</v>
      </c>
    </row>
    <row r="1476" spans="1:5">
      <c r="A1476" t="s">
        <v>649</v>
      </c>
      <c r="B1476">
        <v>2009</v>
      </c>
      <c r="C1476" t="s">
        <v>1</v>
      </c>
      <c r="D1476" t="s">
        <v>2</v>
      </c>
      <c r="E1476" s="1">
        <v>87028</v>
      </c>
    </row>
    <row r="1477" spans="1:5">
      <c r="A1477" t="s">
        <v>542</v>
      </c>
      <c r="B1477">
        <v>2009</v>
      </c>
      <c r="C1477" t="s">
        <v>1</v>
      </c>
      <c r="D1477" t="s">
        <v>2</v>
      </c>
      <c r="E1477" s="1">
        <v>2000000</v>
      </c>
    </row>
    <row r="1478" spans="1:5">
      <c r="A1478" t="s">
        <v>542</v>
      </c>
      <c r="B1478">
        <v>2009</v>
      </c>
      <c r="C1478" t="s">
        <v>1</v>
      </c>
      <c r="D1478" t="s">
        <v>2</v>
      </c>
      <c r="E1478" s="1">
        <v>1200000</v>
      </c>
    </row>
    <row r="1479" spans="1:5">
      <c r="A1479" t="s">
        <v>542</v>
      </c>
      <c r="B1479">
        <v>2009</v>
      </c>
      <c r="C1479" t="s">
        <v>1</v>
      </c>
      <c r="D1479" t="s">
        <v>2</v>
      </c>
      <c r="E1479" s="1">
        <v>1576958</v>
      </c>
    </row>
    <row r="1480" spans="1:5">
      <c r="A1480" t="s">
        <v>677</v>
      </c>
      <c r="B1480">
        <v>2009</v>
      </c>
      <c r="C1480" t="s">
        <v>1</v>
      </c>
      <c r="D1480" t="s">
        <v>2</v>
      </c>
      <c r="E1480" s="1">
        <v>68800</v>
      </c>
    </row>
    <row r="1481" spans="1:5">
      <c r="A1481" t="s">
        <v>677</v>
      </c>
      <c r="B1481">
        <v>2009</v>
      </c>
      <c r="C1481" t="s">
        <v>1</v>
      </c>
      <c r="D1481" t="s">
        <v>2</v>
      </c>
      <c r="E1481" s="1">
        <v>427000</v>
      </c>
    </row>
    <row r="1482" spans="1:5">
      <c r="A1482" t="s">
        <v>513</v>
      </c>
      <c r="B1482">
        <v>2009</v>
      </c>
      <c r="C1482" t="s">
        <v>1</v>
      </c>
      <c r="D1482" t="s">
        <v>2</v>
      </c>
      <c r="E1482" s="1">
        <v>742223</v>
      </c>
    </row>
    <row r="1483" spans="1:5">
      <c r="A1483" t="s">
        <v>513</v>
      </c>
      <c r="B1483">
        <v>2009</v>
      </c>
      <c r="C1483" t="s">
        <v>1</v>
      </c>
      <c r="D1483" t="s">
        <v>2</v>
      </c>
      <c r="E1483" s="1">
        <v>2934056</v>
      </c>
    </row>
    <row r="1484" spans="1:5">
      <c r="A1484" t="s">
        <v>67</v>
      </c>
      <c r="B1484">
        <v>2013</v>
      </c>
      <c r="C1484" t="s">
        <v>1</v>
      </c>
      <c r="D1484" t="s">
        <v>2</v>
      </c>
      <c r="E1484" s="1">
        <v>299363</v>
      </c>
    </row>
    <row r="1485" spans="1:5">
      <c r="A1485" t="s">
        <v>788</v>
      </c>
      <c r="B1485">
        <v>2009</v>
      </c>
      <c r="C1485" t="s">
        <v>1</v>
      </c>
      <c r="D1485" t="s">
        <v>2</v>
      </c>
      <c r="E1485" s="1">
        <v>20000</v>
      </c>
    </row>
    <row r="1486" spans="1:5">
      <c r="A1486" t="s">
        <v>855</v>
      </c>
      <c r="B1486">
        <v>2012</v>
      </c>
      <c r="C1486" t="s">
        <v>1</v>
      </c>
      <c r="D1486" t="s">
        <v>2</v>
      </c>
      <c r="E1486" s="1">
        <v>2490430</v>
      </c>
    </row>
    <row r="1487" spans="1:5">
      <c r="A1487" t="s">
        <v>855</v>
      </c>
      <c r="B1487">
        <v>2012</v>
      </c>
      <c r="C1487" t="s">
        <v>1</v>
      </c>
      <c r="D1487" t="s">
        <v>2</v>
      </c>
      <c r="E1487" s="1">
        <v>4042920</v>
      </c>
    </row>
    <row r="1488" spans="1:5">
      <c r="A1488" t="s">
        <v>642</v>
      </c>
      <c r="B1488">
        <v>2009</v>
      </c>
      <c r="C1488" t="s">
        <v>1</v>
      </c>
      <c r="D1488" t="s">
        <v>2</v>
      </c>
      <c r="E1488" s="1">
        <v>5603000</v>
      </c>
    </row>
    <row r="1489" spans="1:5">
      <c r="A1489" t="s">
        <v>760</v>
      </c>
      <c r="B1489">
        <v>2009</v>
      </c>
      <c r="C1489" t="s">
        <v>1</v>
      </c>
      <c r="D1489" t="s">
        <v>2</v>
      </c>
      <c r="E1489" s="1">
        <v>2649000</v>
      </c>
    </row>
    <row r="1490" spans="1:5">
      <c r="A1490" t="s">
        <v>51</v>
      </c>
      <c r="B1490">
        <v>2013</v>
      </c>
      <c r="C1490" t="s">
        <v>1</v>
      </c>
      <c r="D1490" t="s">
        <v>2</v>
      </c>
      <c r="E1490" s="1">
        <v>4000000</v>
      </c>
    </row>
    <row r="1491" spans="1:5">
      <c r="A1491" t="s">
        <v>51</v>
      </c>
      <c r="B1491">
        <v>2013</v>
      </c>
      <c r="C1491" t="s">
        <v>1</v>
      </c>
      <c r="D1491" t="s">
        <v>2</v>
      </c>
      <c r="E1491" s="1">
        <v>250000</v>
      </c>
    </row>
    <row r="1492" spans="1:5">
      <c r="A1492" t="s">
        <v>51</v>
      </c>
      <c r="B1492">
        <v>2013</v>
      </c>
      <c r="C1492" t="s">
        <v>1</v>
      </c>
      <c r="D1492" t="s">
        <v>2</v>
      </c>
      <c r="E1492" s="1">
        <v>75000</v>
      </c>
    </row>
    <row r="1493" spans="1:5">
      <c r="A1493" t="s">
        <v>51</v>
      </c>
      <c r="B1493">
        <v>2013</v>
      </c>
      <c r="C1493" t="s">
        <v>1</v>
      </c>
      <c r="D1493" t="s">
        <v>2</v>
      </c>
      <c r="E1493" s="1">
        <v>40000</v>
      </c>
    </row>
    <row r="1494" spans="1:5">
      <c r="A1494" t="s">
        <v>51</v>
      </c>
      <c r="B1494">
        <v>2011</v>
      </c>
      <c r="C1494" t="s">
        <v>1</v>
      </c>
      <c r="D1494" t="s">
        <v>2</v>
      </c>
      <c r="E1494" s="1">
        <v>50000</v>
      </c>
    </row>
    <row r="1495" spans="1:5">
      <c r="A1495" t="s">
        <v>51</v>
      </c>
      <c r="B1495">
        <v>2012</v>
      </c>
      <c r="C1495" t="s">
        <v>1</v>
      </c>
      <c r="D1495" t="s">
        <v>2</v>
      </c>
      <c r="E1495" s="1">
        <v>100000</v>
      </c>
    </row>
    <row r="1496" spans="1:5">
      <c r="A1496" t="s">
        <v>786</v>
      </c>
      <c r="B1496">
        <v>2009</v>
      </c>
      <c r="C1496" t="s">
        <v>1</v>
      </c>
      <c r="D1496" t="s">
        <v>2</v>
      </c>
      <c r="E1496" s="1">
        <v>100000</v>
      </c>
    </row>
    <row r="1497" spans="1:5">
      <c r="A1497" t="s">
        <v>726</v>
      </c>
      <c r="B1497">
        <v>2009</v>
      </c>
      <c r="C1497" t="s">
        <v>1</v>
      </c>
      <c r="D1497" t="s">
        <v>2</v>
      </c>
      <c r="E1497" s="1">
        <v>91200</v>
      </c>
    </row>
    <row r="1498" spans="1:5">
      <c r="A1498" t="s">
        <v>726</v>
      </c>
      <c r="B1498">
        <v>2009</v>
      </c>
      <c r="C1498" t="s">
        <v>1</v>
      </c>
      <c r="D1498" t="s">
        <v>2</v>
      </c>
      <c r="E1498" s="1">
        <v>1348323</v>
      </c>
    </row>
    <row r="1499" spans="1:5">
      <c r="A1499" t="s">
        <v>726</v>
      </c>
      <c r="B1499">
        <v>2009</v>
      </c>
      <c r="C1499" t="s">
        <v>1</v>
      </c>
      <c r="D1499" t="s">
        <v>2</v>
      </c>
      <c r="E1499" s="1">
        <v>1440000</v>
      </c>
    </row>
    <row r="1500" spans="1:5">
      <c r="A1500" t="s">
        <v>726</v>
      </c>
      <c r="B1500">
        <v>2009</v>
      </c>
      <c r="C1500" t="s">
        <v>1</v>
      </c>
      <c r="D1500" t="s">
        <v>2</v>
      </c>
      <c r="E1500" s="1">
        <v>1038029</v>
      </c>
    </row>
    <row r="1501" spans="1:5">
      <c r="A1501" t="s">
        <v>726</v>
      </c>
      <c r="B1501">
        <v>2009</v>
      </c>
      <c r="C1501" t="s">
        <v>1</v>
      </c>
      <c r="D1501" t="s">
        <v>2</v>
      </c>
      <c r="E1501" s="1">
        <v>450000</v>
      </c>
    </row>
    <row r="1502" spans="1:5">
      <c r="A1502" t="s">
        <v>561</v>
      </c>
      <c r="B1502">
        <v>2009</v>
      </c>
      <c r="C1502" t="s">
        <v>1</v>
      </c>
      <c r="D1502" t="s">
        <v>2</v>
      </c>
      <c r="E1502" s="1">
        <v>350238</v>
      </c>
    </row>
    <row r="1503" spans="1:5">
      <c r="A1503" t="s">
        <v>561</v>
      </c>
      <c r="B1503">
        <v>2009</v>
      </c>
      <c r="C1503" t="s">
        <v>1</v>
      </c>
      <c r="D1503" t="s">
        <v>2</v>
      </c>
      <c r="E1503" s="1">
        <v>17250000</v>
      </c>
    </row>
    <row r="1504" spans="1:5">
      <c r="A1504" t="s">
        <v>507</v>
      </c>
      <c r="B1504">
        <v>2009</v>
      </c>
      <c r="C1504" t="s">
        <v>1</v>
      </c>
      <c r="D1504" t="s">
        <v>2</v>
      </c>
      <c r="E1504" s="1">
        <v>725000</v>
      </c>
    </row>
    <row r="1505" spans="1:5">
      <c r="A1505" t="s">
        <v>69</v>
      </c>
      <c r="B1505">
        <v>2013</v>
      </c>
      <c r="C1505" t="s">
        <v>1</v>
      </c>
      <c r="D1505" t="s">
        <v>2</v>
      </c>
      <c r="E1505" s="1">
        <v>400000</v>
      </c>
    </row>
    <row r="1506" spans="1:5">
      <c r="A1506" t="s">
        <v>69</v>
      </c>
      <c r="B1506">
        <v>2011</v>
      </c>
      <c r="C1506" t="s">
        <v>1</v>
      </c>
      <c r="D1506" t="s">
        <v>2</v>
      </c>
      <c r="E1506" s="1">
        <v>1500000</v>
      </c>
    </row>
    <row r="1507" spans="1:5">
      <c r="A1507" t="s">
        <v>69</v>
      </c>
      <c r="B1507">
        <v>2010</v>
      </c>
      <c r="C1507" t="s">
        <v>1</v>
      </c>
      <c r="D1507" t="s">
        <v>2</v>
      </c>
      <c r="E1507" s="1">
        <v>250000</v>
      </c>
    </row>
    <row r="1508" spans="1:5">
      <c r="A1508" t="s">
        <v>69</v>
      </c>
      <c r="B1508">
        <v>2010</v>
      </c>
      <c r="C1508" t="s">
        <v>1</v>
      </c>
      <c r="D1508" t="s">
        <v>2</v>
      </c>
      <c r="E1508" s="1">
        <v>150000</v>
      </c>
    </row>
    <row r="1509" spans="1:5">
      <c r="A1509" t="s">
        <v>69</v>
      </c>
      <c r="B1509">
        <v>2009</v>
      </c>
      <c r="C1509" t="s">
        <v>1</v>
      </c>
      <c r="D1509" t="s">
        <v>2</v>
      </c>
      <c r="E1509" s="1">
        <v>2082401</v>
      </c>
    </row>
    <row r="1510" spans="1:5">
      <c r="A1510" t="s">
        <v>69</v>
      </c>
      <c r="B1510">
        <v>2009</v>
      </c>
      <c r="C1510" t="s">
        <v>1</v>
      </c>
      <c r="D1510" t="s">
        <v>2</v>
      </c>
      <c r="E1510" s="1">
        <v>500422</v>
      </c>
    </row>
    <row r="1511" spans="1:5">
      <c r="A1511" t="s">
        <v>69</v>
      </c>
      <c r="B1511">
        <v>2009</v>
      </c>
      <c r="C1511" t="s">
        <v>1</v>
      </c>
      <c r="D1511" t="s">
        <v>2</v>
      </c>
      <c r="E1511" s="1">
        <v>1000000</v>
      </c>
    </row>
    <row r="1512" spans="1:5">
      <c r="A1512" t="s">
        <v>69</v>
      </c>
      <c r="B1512">
        <v>2009</v>
      </c>
      <c r="C1512" t="s">
        <v>1</v>
      </c>
      <c r="D1512" t="s">
        <v>2</v>
      </c>
      <c r="E1512" s="1">
        <v>1465000</v>
      </c>
    </row>
    <row r="1513" spans="1:5">
      <c r="A1513" t="s">
        <v>69</v>
      </c>
      <c r="B1513">
        <v>2012</v>
      </c>
      <c r="C1513" t="s">
        <v>1</v>
      </c>
      <c r="D1513" t="s">
        <v>2</v>
      </c>
      <c r="E1513" s="1">
        <v>1557444</v>
      </c>
    </row>
    <row r="1514" spans="1:5">
      <c r="A1514" t="s">
        <v>462</v>
      </c>
      <c r="B1514">
        <v>2009</v>
      </c>
      <c r="C1514" t="s">
        <v>1</v>
      </c>
      <c r="D1514" t="s">
        <v>2</v>
      </c>
      <c r="E1514" s="1">
        <v>4511611</v>
      </c>
    </row>
    <row r="1515" spans="1:5">
      <c r="A1515" t="s">
        <v>462</v>
      </c>
      <c r="B1515">
        <v>2012</v>
      </c>
      <c r="C1515" t="s">
        <v>1</v>
      </c>
      <c r="D1515" t="s">
        <v>2</v>
      </c>
      <c r="E1515" s="1">
        <v>5082777</v>
      </c>
    </row>
    <row r="1516" spans="1:5">
      <c r="A1516" t="s">
        <v>842</v>
      </c>
      <c r="B1516">
        <v>2012</v>
      </c>
      <c r="C1516" t="s">
        <v>1</v>
      </c>
      <c r="D1516" t="s">
        <v>2</v>
      </c>
      <c r="E1516" s="1">
        <v>106875</v>
      </c>
    </row>
    <row r="1517" spans="1:5">
      <c r="A1517" t="s">
        <v>463</v>
      </c>
      <c r="B1517">
        <v>2009</v>
      </c>
      <c r="C1517" t="s">
        <v>1</v>
      </c>
      <c r="D1517" t="s">
        <v>427</v>
      </c>
      <c r="E1517" s="1">
        <v>652493</v>
      </c>
    </row>
    <row r="1518" spans="1:5">
      <c r="A1518" t="s">
        <v>463</v>
      </c>
      <c r="B1518">
        <v>2012</v>
      </c>
      <c r="C1518" t="s">
        <v>1</v>
      </c>
      <c r="D1518" t="s">
        <v>2</v>
      </c>
      <c r="E1518" s="1">
        <v>673378</v>
      </c>
    </row>
    <row r="1519" spans="1:5">
      <c r="A1519" t="s">
        <v>479</v>
      </c>
      <c r="B1519">
        <v>2009</v>
      </c>
      <c r="C1519" t="s">
        <v>1</v>
      </c>
      <c r="D1519" t="s">
        <v>2</v>
      </c>
      <c r="E1519" s="1">
        <v>250000</v>
      </c>
    </row>
    <row r="1520" spans="1:5">
      <c r="A1520" t="s">
        <v>510</v>
      </c>
      <c r="B1520">
        <v>2009</v>
      </c>
      <c r="C1520" t="s">
        <v>1</v>
      </c>
      <c r="D1520" t="s">
        <v>2</v>
      </c>
      <c r="E1520" s="1">
        <v>150000</v>
      </c>
    </row>
    <row r="1521" spans="1:5">
      <c r="A1521" t="s">
        <v>510</v>
      </c>
      <c r="B1521">
        <v>2012</v>
      </c>
      <c r="C1521" t="s">
        <v>1</v>
      </c>
      <c r="D1521" t="s">
        <v>2</v>
      </c>
      <c r="E1521" s="1">
        <v>303850</v>
      </c>
    </row>
    <row r="1522" spans="1:5">
      <c r="A1522" t="s">
        <v>733</v>
      </c>
      <c r="B1522">
        <v>2009</v>
      </c>
      <c r="C1522" t="s">
        <v>1</v>
      </c>
      <c r="D1522" t="s">
        <v>2</v>
      </c>
      <c r="E1522" s="1">
        <v>505500</v>
      </c>
    </row>
    <row r="1523" spans="1:5">
      <c r="A1523" t="s">
        <v>300</v>
      </c>
      <c r="B1523">
        <v>2011</v>
      </c>
      <c r="C1523" t="s">
        <v>1</v>
      </c>
      <c r="D1523" t="s">
        <v>2</v>
      </c>
      <c r="E1523" s="1">
        <v>200000</v>
      </c>
    </row>
    <row r="1524" spans="1:5">
      <c r="A1524" t="s">
        <v>522</v>
      </c>
      <c r="B1524">
        <v>2009</v>
      </c>
      <c r="C1524" t="s">
        <v>1</v>
      </c>
      <c r="D1524" t="s">
        <v>2</v>
      </c>
      <c r="E1524" s="1">
        <v>3264920</v>
      </c>
    </row>
    <row r="1525" spans="1:5">
      <c r="A1525" t="s">
        <v>522</v>
      </c>
      <c r="B1525">
        <v>2009</v>
      </c>
      <c r="C1525" t="s">
        <v>1</v>
      </c>
      <c r="D1525" t="s">
        <v>2</v>
      </c>
      <c r="E1525" s="1">
        <v>104000</v>
      </c>
    </row>
    <row r="1526" spans="1:5">
      <c r="A1526" t="s">
        <v>71</v>
      </c>
      <c r="B1526">
        <v>2013</v>
      </c>
      <c r="C1526" t="s">
        <v>1</v>
      </c>
      <c r="D1526" t="s">
        <v>2</v>
      </c>
      <c r="E1526" s="1">
        <v>400000</v>
      </c>
    </row>
    <row r="1527" spans="1:5">
      <c r="A1527" t="s">
        <v>71</v>
      </c>
      <c r="B1527">
        <v>2011</v>
      </c>
      <c r="C1527" t="s">
        <v>1</v>
      </c>
      <c r="D1527" t="s">
        <v>2</v>
      </c>
      <c r="E1527" s="1">
        <v>175000</v>
      </c>
    </row>
    <row r="1528" spans="1:5">
      <c r="A1528" t="s">
        <v>71</v>
      </c>
      <c r="B1528">
        <v>2012</v>
      </c>
      <c r="C1528" t="s">
        <v>1</v>
      </c>
      <c r="D1528" t="s">
        <v>2</v>
      </c>
      <c r="E1528" s="1">
        <v>3700737</v>
      </c>
    </row>
    <row r="1529" spans="1:5">
      <c r="A1529" t="s">
        <v>71</v>
      </c>
      <c r="B1529">
        <v>2012</v>
      </c>
      <c r="C1529" t="s">
        <v>1</v>
      </c>
      <c r="D1529" t="s">
        <v>2</v>
      </c>
      <c r="E1529" s="1">
        <v>514872</v>
      </c>
    </row>
    <row r="1530" spans="1:5">
      <c r="A1530" t="s">
        <v>9</v>
      </c>
      <c r="B1530">
        <v>2014</v>
      </c>
      <c r="C1530" t="s">
        <v>1</v>
      </c>
      <c r="D1530" t="s">
        <v>2</v>
      </c>
      <c r="E1530" s="1">
        <v>499730</v>
      </c>
    </row>
    <row r="1531" spans="1:5">
      <c r="A1531" t="s">
        <v>9</v>
      </c>
      <c r="B1531">
        <v>2013</v>
      </c>
      <c r="C1531" t="s">
        <v>1</v>
      </c>
      <c r="D1531" t="s">
        <v>2</v>
      </c>
      <c r="E1531" s="1">
        <v>250000</v>
      </c>
    </row>
    <row r="1532" spans="1:5">
      <c r="A1532" t="s">
        <v>9</v>
      </c>
      <c r="B1532">
        <v>2010</v>
      </c>
      <c r="C1532" t="s">
        <v>1</v>
      </c>
      <c r="D1532" t="s">
        <v>2</v>
      </c>
      <c r="E1532" s="1">
        <v>75000</v>
      </c>
    </row>
    <row r="1533" spans="1:5">
      <c r="A1533" t="s">
        <v>9</v>
      </c>
      <c r="B1533">
        <v>2010</v>
      </c>
      <c r="C1533" t="s">
        <v>1</v>
      </c>
      <c r="D1533" t="s">
        <v>2</v>
      </c>
      <c r="E1533" s="1">
        <v>300250</v>
      </c>
    </row>
    <row r="1534" spans="1:5">
      <c r="A1534" t="s">
        <v>526</v>
      </c>
      <c r="B1534">
        <v>2009</v>
      </c>
      <c r="C1534" t="s">
        <v>1</v>
      </c>
      <c r="D1534" t="s">
        <v>2</v>
      </c>
      <c r="E1534" s="1">
        <v>285368</v>
      </c>
    </row>
    <row r="1535" spans="1:5">
      <c r="A1535" t="s">
        <v>432</v>
      </c>
      <c r="B1535">
        <v>2010</v>
      </c>
      <c r="C1535" t="s">
        <v>1</v>
      </c>
      <c r="D1535" t="s">
        <v>2</v>
      </c>
      <c r="E1535" s="1">
        <v>650000</v>
      </c>
    </row>
    <row r="1536" spans="1:5">
      <c r="A1536" t="s">
        <v>432</v>
      </c>
      <c r="B1536">
        <v>2009</v>
      </c>
      <c r="C1536" t="s">
        <v>1</v>
      </c>
      <c r="D1536" t="s">
        <v>2</v>
      </c>
      <c r="E1536" s="1">
        <v>250000</v>
      </c>
    </row>
    <row r="1537" spans="1:5">
      <c r="A1537" t="s">
        <v>432</v>
      </c>
      <c r="B1537">
        <v>2012</v>
      </c>
      <c r="C1537" t="s">
        <v>1</v>
      </c>
      <c r="D1537" t="s">
        <v>2</v>
      </c>
      <c r="E1537" s="1">
        <v>700000</v>
      </c>
    </row>
    <row r="1538" spans="1:5">
      <c r="A1538" t="s">
        <v>551</v>
      </c>
      <c r="B1538">
        <v>2009</v>
      </c>
      <c r="C1538" t="s">
        <v>1</v>
      </c>
      <c r="D1538" t="s">
        <v>2</v>
      </c>
      <c r="E1538" s="1">
        <v>7000000</v>
      </c>
    </row>
    <row r="1539" spans="1:5">
      <c r="A1539" t="s">
        <v>551</v>
      </c>
      <c r="B1539">
        <v>2009</v>
      </c>
      <c r="C1539" t="s">
        <v>1</v>
      </c>
      <c r="D1539" t="s">
        <v>2</v>
      </c>
      <c r="E1539" s="1">
        <v>1864060</v>
      </c>
    </row>
    <row r="1540" spans="1:5">
      <c r="A1540" t="s">
        <v>801</v>
      </c>
      <c r="B1540">
        <v>2009</v>
      </c>
      <c r="C1540" t="s">
        <v>1</v>
      </c>
      <c r="D1540" t="s">
        <v>2</v>
      </c>
      <c r="E1540" s="1">
        <v>6300000</v>
      </c>
    </row>
    <row r="1541" spans="1:5">
      <c r="A1541" t="s">
        <v>475</v>
      </c>
      <c r="B1541">
        <v>2009</v>
      </c>
      <c r="C1541" t="s">
        <v>1</v>
      </c>
      <c r="D1541" t="s">
        <v>2</v>
      </c>
      <c r="E1541" s="1">
        <v>140000</v>
      </c>
    </row>
    <row r="1542" spans="1:5">
      <c r="A1542" t="s">
        <v>475</v>
      </c>
      <c r="B1542">
        <v>2009</v>
      </c>
      <c r="C1542" t="s">
        <v>1</v>
      </c>
      <c r="D1542" t="s">
        <v>2</v>
      </c>
      <c r="E1542" s="1">
        <v>75000</v>
      </c>
    </row>
    <row r="1543" spans="1:5">
      <c r="A1543" t="s">
        <v>615</v>
      </c>
      <c r="B1543">
        <v>2009</v>
      </c>
      <c r="C1543" t="s">
        <v>1</v>
      </c>
      <c r="D1543" t="s">
        <v>2</v>
      </c>
      <c r="E1543" s="1">
        <v>170000</v>
      </c>
    </row>
    <row r="1544" spans="1:5">
      <c r="A1544" t="s">
        <v>514</v>
      </c>
      <c r="B1544">
        <v>2009</v>
      </c>
      <c r="C1544" t="s">
        <v>1</v>
      </c>
      <c r="D1544" t="s">
        <v>2</v>
      </c>
      <c r="E1544" s="1">
        <v>546864</v>
      </c>
    </row>
    <row r="1545" spans="1:5">
      <c r="A1545" t="s">
        <v>175</v>
      </c>
      <c r="B1545">
        <v>2013</v>
      </c>
      <c r="C1545" t="s">
        <v>1</v>
      </c>
      <c r="D1545" t="s">
        <v>2</v>
      </c>
      <c r="E1545" s="1">
        <v>250249</v>
      </c>
    </row>
    <row r="1546" spans="1:5">
      <c r="A1546" t="s">
        <v>175</v>
      </c>
      <c r="B1546">
        <v>2011</v>
      </c>
      <c r="C1546" t="s">
        <v>1</v>
      </c>
      <c r="D1546" t="s">
        <v>2</v>
      </c>
      <c r="E1546" s="1">
        <v>1500596</v>
      </c>
    </row>
    <row r="1547" spans="1:5">
      <c r="A1547" t="s">
        <v>175</v>
      </c>
      <c r="B1547">
        <v>2010</v>
      </c>
      <c r="C1547" t="s">
        <v>1</v>
      </c>
      <c r="D1547" t="s">
        <v>2</v>
      </c>
      <c r="E1547" s="1">
        <v>500000</v>
      </c>
    </row>
    <row r="1548" spans="1:5">
      <c r="A1548" t="s">
        <v>175</v>
      </c>
      <c r="B1548">
        <v>2012</v>
      </c>
      <c r="C1548" t="s">
        <v>1</v>
      </c>
      <c r="D1548" t="s">
        <v>2</v>
      </c>
      <c r="E1548" s="1">
        <v>3002252</v>
      </c>
    </row>
    <row r="1549" spans="1:5">
      <c r="A1549" t="s">
        <v>846</v>
      </c>
      <c r="B1549">
        <v>2012</v>
      </c>
      <c r="C1549" t="s">
        <v>1</v>
      </c>
      <c r="D1549" t="s">
        <v>2</v>
      </c>
      <c r="E1549" s="1">
        <v>148930</v>
      </c>
    </row>
    <row r="1550" spans="1:5">
      <c r="A1550" t="s">
        <v>411</v>
      </c>
      <c r="B1550">
        <v>2010</v>
      </c>
      <c r="C1550" t="s">
        <v>1</v>
      </c>
      <c r="D1550" t="s">
        <v>2</v>
      </c>
      <c r="E1550" s="1">
        <v>200000</v>
      </c>
    </row>
    <row r="1551" spans="1:5">
      <c r="A1551" t="s">
        <v>49</v>
      </c>
      <c r="B1551">
        <v>2013</v>
      </c>
      <c r="C1551" t="s">
        <v>1</v>
      </c>
      <c r="D1551" t="s">
        <v>2</v>
      </c>
      <c r="E1551" s="1">
        <v>500000</v>
      </c>
    </row>
    <row r="1552" spans="1:5">
      <c r="A1552" t="s">
        <v>49</v>
      </c>
      <c r="B1552">
        <v>2013</v>
      </c>
      <c r="C1552" t="s">
        <v>1</v>
      </c>
      <c r="D1552" t="s">
        <v>2</v>
      </c>
      <c r="E1552" s="1">
        <v>1500003</v>
      </c>
    </row>
    <row r="1553" spans="1:5">
      <c r="A1553" t="s">
        <v>49</v>
      </c>
      <c r="B1553">
        <v>2013</v>
      </c>
      <c r="C1553" t="s">
        <v>1</v>
      </c>
      <c r="D1553" t="s">
        <v>2</v>
      </c>
      <c r="E1553" s="1">
        <v>74290</v>
      </c>
    </row>
    <row r="1554" spans="1:5">
      <c r="A1554" t="s">
        <v>49</v>
      </c>
      <c r="B1554">
        <v>2013</v>
      </c>
      <c r="C1554" t="s">
        <v>1</v>
      </c>
      <c r="D1554" t="s">
        <v>2</v>
      </c>
      <c r="E1554" s="1">
        <v>3615655</v>
      </c>
    </row>
    <row r="1555" spans="1:5">
      <c r="A1555" t="s">
        <v>49</v>
      </c>
      <c r="B1555">
        <v>2009</v>
      </c>
      <c r="C1555" t="s">
        <v>1</v>
      </c>
      <c r="D1555" t="s">
        <v>2</v>
      </c>
      <c r="E1555" s="1">
        <v>3878680</v>
      </c>
    </row>
    <row r="1556" spans="1:5">
      <c r="A1556" t="s">
        <v>49</v>
      </c>
      <c r="B1556">
        <v>2009</v>
      </c>
      <c r="C1556" t="s">
        <v>1</v>
      </c>
      <c r="D1556" t="s">
        <v>2</v>
      </c>
      <c r="E1556" s="1">
        <v>300000</v>
      </c>
    </row>
    <row r="1557" spans="1:5">
      <c r="A1557" t="s">
        <v>49</v>
      </c>
      <c r="B1557">
        <v>2009</v>
      </c>
      <c r="C1557" t="s">
        <v>1</v>
      </c>
      <c r="D1557" t="s">
        <v>2</v>
      </c>
      <c r="E1557" s="1">
        <v>574060</v>
      </c>
    </row>
    <row r="1558" spans="1:5">
      <c r="A1558" t="s">
        <v>238</v>
      </c>
      <c r="B1558">
        <v>2013</v>
      </c>
      <c r="C1558" t="s">
        <v>1</v>
      </c>
      <c r="D1558" t="s">
        <v>2</v>
      </c>
      <c r="E1558" s="1">
        <v>464984</v>
      </c>
    </row>
    <row r="1559" spans="1:5">
      <c r="A1559" t="s">
        <v>664</v>
      </c>
      <c r="B1559">
        <v>2009</v>
      </c>
      <c r="C1559" t="s">
        <v>1</v>
      </c>
      <c r="D1559" t="s">
        <v>2</v>
      </c>
      <c r="E1559" s="1">
        <v>11480000</v>
      </c>
    </row>
    <row r="1560" spans="1:5">
      <c r="A1560" t="s">
        <v>508</v>
      </c>
      <c r="B1560">
        <v>2009</v>
      </c>
      <c r="C1560" t="s">
        <v>1</v>
      </c>
      <c r="D1560" t="s">
        <v>2</v>
      </c>
      <c r="E1560" s="1">
        <v>4079157</v>
      </c>
    </row>
    <row r="1561" spans="1:5">
      <c r="A1561" t="s">
        <v>508</v>
      </c>
      <c r="B1561">
        <v>2009</v>
      </c>
      <c r="C1561" t="s">
        <v>1</v>
      </c>
      <c r="D1561" t="s">
        <v>2</v>
      </c>
      <c r="E1561" s="1">
        <v>25000</v>
      </c>
    </row>
    <row r="1562" spans="1:5">
      <c r="A1562" t="s">
        <v>508</v>
      </c>
      <c r="B1562">
        <v>2009</v>
      </c>
      <c r="C1562" t="s">
        <v>1</v>
      </c>
      <c r="D1562" t="s">
        <v>2</v>
      </c>
      <c r="E1562" s="1">
        <v>9856000</v>
      </c>
    </row>
    <row r="1563" spans="1:5">
      <c r="A1563" t="s">
        <v>508</v>
      </c>
      <c r="B1563">
        <v>2009</v>
      </c>
      <c r="C1563" t="s">
        <v>1</v>
      </c>
      <c r="D1563" t="s">
        <v>2</v>
      </c>
      <c r="E1563" s="1">
        <v>1900000</v>
      </c>
    </row>
    <row r="1564" spans="1:5">
      <c r="A1564" t="s">
        <v>508</v>
      </c>
      <c r="B1564">
        <v>2009</v>
      </c>
      <c r="C1564" t="s">
        <v>1</v>
      </c>
      <c r="D1564" t="s">
        <v>2</v>
      </c>
      <c r="E1564" s="1">
        <v>4110000</v>
      </c>
    </row>
    <row r="1565" spans="1:5">
      <c r="A1565" t="s">
        <v>290</v>
      </c>
      <c r="B1565">
        <v>2011</v>
      </c>
      <c r="C1565" t="s">
        <v>1</v>
      </c>
      <c r="D1565" t="s">
        <v>2</v>
      </c>
      <c r="E1565" s="1">
        <v>88000</v>
      </c>
    </row>
    <row r="1566" spans="1:5">
      <c r="A1566" t="s">
        <v>482</v>
      </c>
      <c r="B1566">
        <v>2009</v>
      </c>
      <c r="C1566" t="s">
        <v>1</v>
      </c>
      <c r="D1566" t="s">
        <v>2</v>
      </c>
      <c r="E1566" s="1">
        <v>2237530</v>
      </c>
    </row>
    <row r="1567" spans="1:5">
      <c r="A1567" t="s">
        <v>482</v>
      </c>
      <c r="B1567">
        <v>2009</v>
      </c>
      <c r="C1567" t="s">
        <v>1</v>
      </c>
      <c r="D1567" t="s">
        <v>2</v>
      </c>
      <c r="E1567" s="1">
        <v>10562800</v>
      </c>
    </row>
    <row r="1568" spans="1:5">
      <c r="A1568" t="s">
        <v>482</v>
      </c>
      <c r="B1568">
        <v>2009</v>
      </c>
      <c r="C1568" t="s">
        <v>1</v>
      </c>
      <c r="D1568" t="s">
        <v>2</v>
      </c>
      <c r="E1568" s="1">
        <v>3500000</v>
      </c>
    </row>
    <row r="1569" spans="1:5">
      <c r="A1569" t="s">
        <v>482</v>
      </c>
      <c r="B1569">
        <v>2009</v>
      </c>
      <c r="C1569" t="s">
        <v>1</v>
      </c>
      <c r="D1569" t="s">
        <v>2</v>
      </c>
      <c r="E1569" s="1">
        <v>2914000</v>
      </c>
    </row>
    <row r="1570" spans="1:5">
      <c r="A1570" t="s">
        <v>482</v>
      </c>
      <c r="B1570">
        <v>2009</v>
      </c>
      <c r="C1570" t="s">
        <v>1</v>
      </c>
      <c r="D1570" t="s">
        <v>2</v>
      </c>
      <c r="E1570" s="1">
        <v>2950000</v>
      </c>
    </row>
    <row r="1571" spans="1:5">
      <c r="A1571" t="s">
        <v>374</v>
      </c>
      <c r="B1571">
        <v>2011</v>
      </c>
      <c r="C1571" t="s">
        <v>1</v>
      </c>
      <c r="D1571" t="s">
        <v>2</v>
      </c>
      <c r="E1571" s="1">
        <v>250000</v>
      </c>
    </row>
    <row r="1572" spans="1:5">
      <c r="A1572" t="s">
        <v>62</v>
      </c>
      <c r="B1572">
        <v>2013</v>
      </c>
      <c r="C1572" t="s">
        <v>1</v>
      </c>
      <c r="D1572" t="s">
        <v>2</v>
      </c>
      <c r="E1572" s="1">
        <v>75000</v>
      </c>
    </row>
    <row r="1573" spans="1:5">
      <c r="A1573" t="s">
        <v>62</v>
      </c>
      <c r="B1573">
        <v>2011</v>
      </c>
      <c r="C1573" t="s">
        <v>1</v>
      </c>
      <c r="D1573" t="s">
        <v>2</v>
      </c>
      <c r="E1573" s="1">
        <v>2423203</v>
      </c>
    </row>
    <row r="1574" spans="1:5">
      <c r="A1574" t="s">
        <v>62</v>
      </c>
      <c r="B1574">
        <v>2010</v>
      </c>
      <c r="C1574" t="s">
        <v>1</v>
      </c>
      <c r="D1574" t="s">
        <v>2</v>
      </c>
      <c r="E1574" s="1">
        <v>2719554</v>
      </c>
    </row>
    <row r="1575" spans="1:5">
      <c r="A1575" t="s">
        <v>346</v>
      </c>
      <c r="B1575">
        <v>2011</v>
      </c>
      <c r="C1575" t="s">
        <v>1</v>
      </c>
      <c r="D1575" t="s">
        <v>2</v>
      </c>
      <c r="E1575" s="1">
        <v>885130</v>
      </c>
    </row>
    <row r="1576" spans="1:5">
      <c r="A1576" t="s">
        <v>346</v>
      </c>
      <c r="B1576">
        <v>2012</v>
      </c>
      <c r="C1576" t="s">
        <v>1</v>
      </c>
      <c r="D1576" t="s">
        <v>2</v>
      </c>
      <c r="E1576" s="1">
        <v>450000</v>
      </c>
    </row>
    <row r="1577" spans="1:5">
      <c r="A1577" t="s">
        <v>346</v>
      </c>
      <c r="B1577">
        <v>2012</v>
      </c>
      <c r="C1577" t="s">
        <v>1</v>
      </c>
      <c r="D1577" t="s">
        <v>2</v>
      </c>
      <c r="E1577" s="1">
        <v>100000</v>
      </c>
    </row>
    <row r="1578" spans="1:5">
      <c r="A1578" t="s">
        <v>68</v>
      </c>
      <c r="B1578">
        <v>2013</v>
      </c>
      <c r="C1578" t="s">
        <v>1</v>
      </c>
      <c r="D1578" t="s">
        <v>2</v>
      </c>
      <c r="E1578" s="1">
        <v>500000</v>
      </c>
    </row>
    <row r="1579" spans="1:5">
      <c r="A1579" t="s">
        <v>31</v>
      </c>
      <c r="B1579">
        <v>2014</v>
      </c>
      <c r="C1579" t="s">
        <v>1</v>
      </c>
      <c r="D1579" t="s">
        <v>2</v>
      </c>
      <c r="E1579" s="1">
        <v>1112000</v>
      </c>
    </row>
    <row r="1580" spans="1:5">
      <c r="A1580" t="s">
        <v>775</v>
      </c>
      <c r="B1580">
        <v>2009</v>
      </c>
      <c r="C1580" t="s">
        <v>1</v>
      </c>
      <c r="D1580" t="s">
        <v>2</v>
      </c>
      <c r="E1580" s="1">
        <v>3613200</v>
      </c>
    </row>
    <row r="1581" spans="1:5">
      <c r="A1581" t="s">
        <v>139</v>
      </c>
      <c r="B1581">
        <v>2013</v>
      </c>
      <c r="C1581" t="s">
        <v>1</v>
      </c>
      <c r="D1581" t="s">
        <v>2</v>
      </c>
      <c r="E1581" s="1">
        <v>210000</v>
      </c>
    </row>
    <row r="1582" spans="1:5">
      <c r="A1582" t="s">
        <v>139</v>
      </c>
      <c r="B1582">
        <v>2011</v>
      </c>
      <c r="C1582" t="s">
        <v>1</v>
      </c>
      <c r="D1582" t="s">
        <v>2</v>
      </c>
      <c r="E1582" s="1">
        <v>300000</v>
      </c>
    </row>
    <row r="1583" spans="1:5">
      <c r="A1583" t="s">
        <v>139</v>
      </c>
      <c r="B1583">
        <v>2009</v>
      </c>
      <c r="C1583" t="s">
        <v>1</v>
      </c>
      <c r="D1583" t="s">
        <v>2</v>
      </c>
      <c r="E1583" s="1">
        <v>25085998</v>
      </c>
    </row>
    <row r="1584" spans="1:5">
      <c r="A1584" t="s">
        <v>139</v>
      </c>
      <c r="B1584">
        <v>2009</v>
      </c>
      <c r="C1584" t="s">
        <v>1</v>
      </c>
      <c r="D1584" t="s">
        <v>2</v>
      </c>
      <c r="E1584" s="1">
        <v>75000</v>
      </c>
    </row>
    <row r="1585" spans="1:5">
      <c r="A1585" t="s">
        <v>139</v>
      </c>
      <c r="B1585">
        <v>2009</v>
      </c>
      <c r="C1585" t="s">
        <v>1</v>
      </c>
      <c r="D1585" t="s">
        <v>2</v>
      </c>
      <c r="E1585" s="1">
        <v>60000</v>
      </c>
    </row>
    <row r="1586" spans="1:5">
      <c r="A1586" t="s">
        <v>250</v>
      </c>
      <c r="B1586">
        <v>2013</v>
      </c>
      <c r="C1586" t="s">
        <v>1</v>
      </c>
      <c r="D1586" t="s">
        <v>2</v>
      </c>
      <c r="E1586" s="1">
        <v>300000</v>
      </c>
    </row>
    <row r="1587" spans="1:5">
      <c r="A1587" t="s">
        <v>396</v>
      </c>
      <c r="B1587">
        <v>2010</v>
      </c>
      <c r="C1587" t="s">
        <v>1</v>
      </c>
      <c r="D1587" t="s">
        <v>2</v>
      </c>
      <c r="E1587" s="1">
        <v>15213</v>
      </c>
    </row>
    <row r="1588" spans="1:5">
      <c r="A1588" t="s">
        <v>533</v>
      </c>
      <c r="B1588">
        <v>2009</v>
      </c>
      <c r="C1588" t="s">
        <v>1</v>
      </c>
      <c r="D1588" t="s">
        <v>2</v>
      </c>
      <c r="E1588" s="1">
        <v>999698</v>
      </c>
    </row>
    <row r="1589" spans="1:5">
      <c r="A1589" t="s">
        <v>662</v>
      </c>
      <c r="B1589">
        <v>2009</v>
      </c>
      <c r="C1589" t="s">
        <v>1</v>
      </c>
      <c r="D1589" t="s">
        <v>2</v>
      </c>
      <c r="E1589" s="1">
        <v>150000</v>
      </c>
    </row>
    <row r="1590" spans="1:5">
      <c r="A1590" t="s">
        <v>662</v>
      </c>
      <c r="B1590">
        <v>2009</v>
      </c>
      <c r="C1590" t="s">
        <v>1</v>
      </c>
      <c r="D1590" t="s">
        <v>2</v>
      </c>
      <c r="E1590" s="1">
        <v>1683935</v>
      </c>
    </row>
    <row r="1591" spans="1:5">
      <c r="A1591" t="s">
        <v>587</v>
      </c>
      <c r="B1591">
        <v>2009</v>
      </c>
      <c r="C1591" t="s">
        <v>1</v>
      </c>
      <c r="D1591" t="s">
        <v>2</v>
      </c>
      <c r="E1591" s="1">
        <v>250000</v>
      </c>
    </row>
    <row r="1592" spans="1:5">
      <c r="A1592" t="s">
        <v>587</v>
      </c>
      <c r="B1592">
        <v>2009</v>
      </c>
      <c r="C1592" t="s">
        <v>1</v>
      </c>
      <c r="D1592" t="s">
        <v>2</v>
      </c>
      <c r="E1592" s="1">
        <v>10000</v>
      </c>
    </row>
    <row r="1593" spans="1:5">
      <c r="A1593" t="s">
        <v>419</v>
      </c>
      <c r="B1593">
        <v>2010</v>
      </c>
      <c r="C1593" t="s">
        <v>1</v>
      </c>
      <c r="D1593" t="s">
        <v>2</v>
      </c>
      <c r="E1593" s="1">
        <v>8300000</v>
      </c>
    </row>
    <row r="1594" spans="1:5">
      <c r="A1594" t="s">
        <v>419</v>
      </c>
      <c r="B1594">
        <v>2010</v>
      </c>
      <c r="C1594" t="s">
        <v>1</v>
      </c>
      <c r="D1594" t="s">
        <v>2</v>
      </c>
      <c r="E1594" s="1">
        <v>1000000</v>
      </c>
    </row>
    <row r="1595" spans="1:5">
      <c r="A1595" t="s">
        <v>419</v>
      </c>
      <c r="B1595">
        <v>2009</v>
      </c>
      <c r="C1595" t="s">
        <v>1</v>
      </c>
      <c r="D1595" t="s">
        <v>2</v>
      </c>
      <c r="E1595" s="1">
        <v>2039526</v>
      </c>
    </row>
    <row r="1596" spans="1:5">
      <c r="A1596" t="s">
        <v>419</v>
      </c>
      <c r="B1596">
        <v>2009</v>
      </c>
      <c r="C1596" t="s">
        <v>1</v>
      </c>
      <c r="D1596" t="s">
        <v>2</v>
      </c>
      <c r="E1596" s="1">
        <v>7750000</v>
      </c>
    </row>
    <row r="1597" spans="1:5">
      <c r="A1597" t="s">
        <v>419</v>
      </c>
      <c r="B1597">
        <v>2009</v>
      </c>
      <c r="C1597" t="s">
        <v>1</v>
      </c>
      <c r="D1597" t="s">
        <v>2</v>
      </c>
      <c r="E1597" s="1">
        <v>111376</v>
      </c>
    </row>
    <row r="1598" spans="1:5">
      <c r="A1598" t="s">
        <v>419</v>
      </c>
      <c r="B1598">
        <v>2009</v>
      </c>
      <c r="C1598" t="s">
        <v>1</v>
      </c>
      <c r="D1598" t="s">
        <v>2</v>
      </c>
      <c r="E1598" s="1">
        <v>94500</v>
      </c>
    </row>
    <row r="1599" spans="1:5">
      <c r="A1599" t="s">
        <v>419</v>
      </c>
      <c r="B1599">
        <v>2009</v>
      </c>
      <c r="C1599" t="s">
        <v>1</v>
      </c>
      <c r="D1599" t="s">
        <v>2</v>
      </c>
      <c r="E1599" s="1">
        <v>1200000</v>
      </c>
    </row>
    <row r="1600" spans="1:5">
      <c r="A1600" t="s">
        <v>419</v>
      </c>
      <c r="B1600">
        <v>2012</v>
      </c>
      <c r="C1600" t="s">
        <v>1</v>
      </c>
      <c r="D1600" t="s">
        <v>2</v>
      </c>
      <c r="E1600" s="1">
        <v>2101177</v>
      </c>
    </row>
    <row r="1601" spans="1:5">
      <c r="A1601" t="s">
        <v>577</v>
      </c>
      <c r="B1601">
        <v>2009</v>
      </c>
      <c r="C1601" t="s">
        <v>1</v>
      </c>
      <c r="D1601" t="s">
        <v>2</v>
      </c>
      <c r="E1601" s="1">
        <v>405698</v>
      </c>
    </row>
    <row r="1602" spans="1:5">
      <c r="A1602" t="s">
        <v>780</v>
      </c>
      <c r="B1602">
        <v>2009</v>
      </c>
      <c r="C1602" t="s">
        <v>1</v>
      </c>
      <c r="D1602" t="s">
        <v>2</v>
      </c>
      <c r="E1602" s="1">
        <v>1631000</v>
      </c>
    </row>
    <row r="1603" spans="1:5">
      <c r="A1603" t="s">
        <v>22</v>
      </c>
      <c r="B1603">
        <v>2014</v>
      </c>
      <c r="C1603" t="s">
        <v>1</v>
      </c>
      <c r="D1603" t="s">
        <v>2</v>
      </c>
      <c r="E1603" s="1">
        <v>27500</v>
      </c>
    </row>
    <row r="1604" spans="1:5">
      <c r="A1604" t="s">
        <v>22</v>
      </c>
      <c r="B1604">
        <v>2013</v>
      </c>
      <c r="C1604" t="s">
        <v>1</v>
      </c>
      <c r="D1604" t="s">
        <v>2</v>
      </c>
      <c r="E1604" s="1">
        <v>25000</v>
      </c>
    </row>
    <row r="1605" spans="1:5">
      <c r="A1605" t="s">
        <v>22</v>
      </c>
      <c r="B1605">
        <v>2013</v>
      </c>
      <c r="C1605" t="s">
        <v>1</v>
      </c>
      <c r="D1605" t="s">
        <v>2</v>
      </c>
      <c r="E1605" s="1">
        <v>39600</v>
      </c>
    </row>
    <row r="1606" spans="1:5">
      <c r="A1606" t="s">
        <v>22</v>
      </c>
      <c r="B1606">
        <v>2012</v>
      </c>
      <c r="C1606" t="s">
        <v>1</v>
      </c>
      <c r="D1606" t="s">
        <v>2</v>
      </c>
      <c r="E1606" s="1">
        <v>1903089</v>
      </c>
    </row>
    <row r="1607" spans="1:5">
      <c r="A1607" t="s">
        <v>22</v>
      </c>
      <c r="B1607">
        <v>2012</v>
      </c>
      <c r="C1607" t="s">
        <v>1</v>
      </c>
      <c r="D1607" t="s">
        <v>2</v>
      </c>
      <c r="E1607" s="1">
        <v>965738</v>
      </c>
    </row>
    <row r="1608" spans="1:5">
      <c r="A1608" t="s">
        <v>201</v>
      </c>
      <c r="B1608">
        <v>2013</v>
      </c>
      <c r="C1608" t="s">
        <v>1</v>
      </c>
      <c r="D1608" t="s">
        <v>2</v>
      </c>
      <c r="E1608" s="1">
        <v>259895</v>
      </c>
    </row>
    <row r="1609" spans="1:5">
      <c r="A1609" t="s">
        <v>201</v>
      </c>
      <c r="B1609">
        <v>2009</v>
      </c>
      <c r="C1609" t="s">
        <v>1</v>
      </c>
      <c r="D1609" t="s">
        <v>2</v>
      </c>
      <c r="E1609" s="1">
        <v>599947</v>
      </c>
    </row>
    <row r="1610" spans="1:5">
      <c r="A1610" t="s">
        <v>582</v>
      </c>
      <c r="B1610">
        <v>2009</v>
      </c>
      <c r="C1610" t="s">
        <v>1</v>
      </c>
      <c r="D1610" t="s">
        <v>2</v>
      </c>
      <c r="E1610" s="1">
        <v>3000000</v>
      </c>
    </row>
    <row r="1611" spans="1:5">
      <c r="A1611" t="s">
        <v>47</v>
      </c>
      <c r="B1611">
        <v>2013</v>
      </c>
      <c r="C1611" t="s">
        <v>1</v>
      </c>
      <c r="D1611" t="s">
        <v>2</v>
      </c>
      <c r="E1611" s="1">
        <v>965190</v>
      </c>
    </row>
    <row r="1612" spans="1:5">
      <c r="A1612" t="s">
        <v>47</v>
      </c>
      <c r="B1612">
        <v>2011</v>
      </c>
      <c r="C1612" t="s">
        <v>1</v>
      </c>
      <c r="D1612" t="s">
        <v>2</v>
      </c>
      <c r="E1612" s="1">
        <v>400000</v>
      </c>
    </row>
    <row r="1613" spans="1:5">
      <c r="A1613" t="s">
        <v>47</v>
      </c>
      <c r="B1613">
        <v>2012</v>
      </c>
      <c r="C1613" t="s">
        <v>1</v>
      </c>
      <c r="D1613" t="s">
        <v>2</v>
      </c>
      <c r="E1613" s="1">
        <v>675000</v>
      </c>
    </row>
    <row r="1614" spans="1:5">
      <c r="A1614" t="s">
        <v>718</v>
      </c>
      <c r="B1614">
        <v>2009</v>
      </c>
      <c r="C1614" t="s">
        <v>1</v>
      </c>
      <c r="D1614" t="s">
        <v>2</v>
      </c>
      <c r="E1614" s="1">
        <v>3640000</v>
      </c>
    </row>
    <row r="1615" spans="1:5">
      <c r="A1615" t="s">
        <v>718</v>
      </c>
      <c r="B1615">
        <v>2009</v>
      </c>
      <c r="C1615" t="s">
        <v>1</v>
      </c>
      <c r="D1615" t="s">
        <v>2</v>
      </c>
      <c r="E1615" s="1">
        <v>10000000</v>
      </c>
    </row>
    <row r="1616" spans="1:5">
      <c r="A1616" t="s">
        <v>718</v>
      </c>
      <c r="B1616">
        <v>2009</v>
      </c>
      <c r="C1616" t="s">
        <v>1</v>
      </c>
      <c r="D1616" t="s">
        <v>2</v>
      </c>
      <c r="E1616" s="1">
        <v>4500000</v>
      </c>
    </row>
    <row r="1617" spans="1:5">
      <c r="A1617" t="s">
        <v>853</v>
      </c>
      <c r="B1617">
        <v>2012</v>
      </c>
      <c r="C1617" t="s">
        <v>1</v>
      </c>
      <c r="D1617" t="s">
        <v>2</v>
      </c>
      <c r="E1617" s="1">
        <v>3402417</v>
      </c>
    </row>
    <row r="1618" spans="1:5">
      <c r="A1618" t="s">
        <v>59</v>
      </c>
      <c r="B1618">
        <v>2013</v>
      </c>
      <c r="C1618" t="s">
        <v>1</v>
      </c>
      <c r="D1618" t="s">
        <v>2</v>
      </c>
      <c r="E1618" s="1">
        <v>750000</v>
      </c>
    </row>
    <row r="1619" spans="1:5">
      <c r="A1619" t="s">
        <v>59</v>
      </c>
      <c r="B1619">
        <v>2012</v>
      </c>
      <c r="C1619" t="s">
        <v>1</v>
      </c>
      <c r="D1619" t="s">
        <v>2</v>
      </c>
      <c r="E1619" s="1">
        <v>750000</v>
      </c>
    </row>
    <row r="1620" spans="1:5">
      <c r="A1620" t="s">
        <v>527</v>
      </c>
      <c r="B1620">
        <v>2009</v>
      </c>
      <c r="C1620" t="s">
        <v>1</v>
      </c>
      <c r="D1620" t="s">
        <v>2</v>
      </c>
      <c r="E1620" s="1">
        <v>487475</v>
      </c>
    </row>
    <row r="1621" spans="1:5">
      <c r="A1621" t="s">
        <v>320</v>
      </c>
      <c r="B1621">
        <v>2011</v>
      </c>
      <c r="C1621" t="s">
        <v>1</v>
      </c>
      <c r="D1621" t="s">
        <v>2</v>
      </c>
      <c r="E1621" s="1">
        <v>539334</v>
      </c>
    </row>
    <row r="1622" spans="1:5">
      <c r="A1622" t="s">
        <v>320</v>
      </c>
      <c r="B1622">
        <v>2012</v>
      </c>
      <c r="C1622" t="s">
        <v>1</v>
      </c>
      <c r="D1622" t="s">
        <v>2</v>
      </c>
      <c r="E1622" s="1">
        <v>1420000</v>
      </c>
    </row>
    <row r="1623" spans="1:5">
      <c r="A1623" t="s">
        <v>98</v>
      </c>
      <c r="B1623">
        <v>2013</v>
      </c>
      <c r="C1623" t="s">
        <v>1</v>
      </c>
      <c r="D1623" t="s">
        <v>2</v>
      </c>
      <c r="E1623" s="1">
        <v>501580</v>
      </c>
    </row>
    <row r="1624" spans="1:5">
      <c r="A1624" t="s">
        <v>98</v>
      </c>
      <c r="B1624">
        <v>2013</v>
      </c>
      <c r="C1624" t="s">
        <v>1</v>
      </c>
      <c r="D1624" t="s">
        <v>2</v>
      </c>
      <c r="E1624" s="1">
        <v>3882600</v>
      </c>
    </row>
    <row r="1625" spans="1:5">
      <c r="A1625" t="s">
        <v>98</v>
      </c>
      <c r="B1625">
        <v>2013</v>
      </c>
      <c r="C1625" t="s">
        <v>1</v>
      </c>
      <c r="D1625" t="s">
        <v>2</v>
      </c>
      <c r="E1625" s="1">
        <v>2446500</v>
      </c>
    </row>
    <row r="1626" spans="1:5">
      <c r="A1626" t="s">
        <v>98</v>
      </c>
      <c r="B1626">
        <v>2010</v>
      </c>
      <c r="C1626" t="s">
        <v>1</v>
      </c>
      <c r="D1626" t="s">
        <v>2</v>
      </c>
      <c r="E1626" s="1">
        <v>38420</v>
      </c>
    </row>
    <row r="1627" spans="1:5">
      <c r="A1627" t="s">
        <v>98</v>
      </c>
      <c r="B1627">
        <v>2009</v>
      </c>
      <c r="C1627" t="s">
        <v>1</v>
      </c>
      <c r="D1627" t="s">
        <v>2</v>
      </c>
      <c r="E1627" s="1">
        <v>358915</v>
      </c>
    </row>
    <row r="1628" spans="1:5">
      <c r="A1628" t="s">
        <v>98</v>
      </c>
      <c r="B1628">
        <v>2012</v>
      </c>
      <c r="C1628" t="s">
        <v>1</v>
      </c>
      <c r="D1628" t="s">
        <v>2</v>
      </c>
      <c r="E1628" s="1">
        <v>99997</v>
      </c>
    </row>
    <row r="1629" spans="1:5">
      <c r="A1629" t="s">
        <v>98</v>
      </c>
      <c r="B1629">
        <v>2012</v>
      </c>
      <c r="C1629" t="s">
        <v>1</v>
      </c>
      <c r="D1629" t="s">
        <v>2</v>
      </c>
      <c r="E1629" s="1">
        <v>550000</v>
      </c>
    </row>
    <row r="1630" spans="1:5">
      <c r="A1630" t="s">
        <v>176</v>
      </c>
      <c r="B1630">
        <v>2013</v>
      </c>
      <c r="C1630" t="s">
        <v>1</v>
      </c>
      <c r="D1630" t="s">
        <v>2</v>
      </c>
      <c r="E1630" s="1">
        <v>7000000</v>
      </c>
    </row>
    <row r="1631" spans="1:5">
      <c r="A1631" t="s">
        <v>176</v>
      </c>
      <c r="B1631">
        <v>2011</v>
      </c>
      <c r="C1631" t="s">
        <v>1</v>
      </c>
      <c r="D1631" t="s">
        <v>2</v>
      </c>
      <c r="E1631" s="1">
        <v>6500000</v>
      </c>
    </row>
    <row r="1632" spans="1:5">
      <c r="A1632" t="s">
        <v>176</v>
      </c>
      <c r="B1632">
        <v>2009</v>
      </c>
      <c r="C1632" t="s">
        <v>1</v>
      </c>
      <c r="D1632" t="s">
        <v>2</v>
      </c>
      <c r="E1632" s="1">
        <v>7000000</v>
      </c>
    </row>
    <row r="1633" spans="1:5">
      <c r="A1633" t="s">
        <v>357</v>
      </c>
      <c r="B1633">
        <v>2011</v>
      </c>
      <c r="C1633" t="s">
        <v>1</v>
      </c>
      <c r="D1633" t="s">
        <v>2</v>
      </c>
      <c r="E1633" s="1">
        <v>30000</v>
      </c>
    </row>
    <row r="1634" spans="1:5">
      <c r="A1634" t="s">
        <v>357</v>
      </c>
      <c r="B1634">
        <v>2012</v>
      </c>
      <c r="C1634" t="s">
        <v>1</v>
      </c>
      <c r="D1634" t="s">
        <v>2</v>
      </c>
      <c r="E1634" s="1">
        <v>7500</v>
      </c>
    </row>
    <row r="1635" spans="1:5">
      <c r="A1635" t="s">
        <v>14</v>
      </c>
      <c r="B1635">
        <v>2014</v>
      </c>
      <c r="C1635" t="s">
        <v>1</v>
      </c>
      <c r="D1635" t="s">
        <v>2</v>
      </c>
      <c r="E1635" s="1">
        <v>400000</v>
      </c>
    </row>
    <row r="1636" spans="1:5">
      <c r="A1636" t="s">
        <v>14</v>
      </c>
      <c r="B1636">
        <v>2013</v>
      </c>
      <c r="C1636" t="s">
        <v>1</v>
      </c>
      <c r="D1636" t="s">
        <v>2</v>
      </c>
      <c r="E1636" s="1">
        <v>100000</v>
      </c>
    </row>
    <row r="1637" spans="1:5">
      <c r="A1637" t="s">
        <v>14</v>
      </c>
      <c r="B1637">
        <v>2013</v>
      </c>
      <c r="C1637" t="s">
        <v>1</v>
      </c>
      <c r="D1637" t="s">
        <v>2</v>
      </c>
      <c r="E1637" s="1">
        <v>840000</v>
      </c>
    </row>
    <row r="1638" spans="1:5">
      <c r="A1638" t="s">
        <v>509</v>
      </c>
      <c r="B1638">
        <v>2009</v>
      </c>
      <c r="C1638" t="s">
        <v>1</v>
      </c>
      <c r="D1638" t="s">
        <v>2</v>
      </c>
      <c r="E1638" s="1">
        <v>750000</v>
      </c>
    </row>
    <row r="1639" spans="1:5">
      <c r="A1639" t="s">
        <v>518</v>
      </c>
      <c r="B1639">
        <v>2009</v>
      </c>
      <c r="C1639" t="s">
        <v>1</v>
      </c>
      <c r="D1639" t="s">
        <v>2</v>
      </c>
      <c r="E1639" s="1">
        <v>1181375</v>
      </c>
    </row>
    <row r="1640" spans="1:5">
      <c r="A1640" t="s">
        <v>64</v>
      </c>
      <c r="B1640">
        <v>2013</v>
      </c>
      <c r="C1640" t="s">
        <v>1</v>
      </c>
      <c r="D1640" t="s">
        <v>2</v>
      </c>
      <c r="E1640" s="1">
        <v>200000</v>
      </c>
    </row>
    <row r="1641" spans="1:5">
      <c r="A1641" t="s">
        <v>64</v>
      </c>
      <c r="B1641">
        <v>2011</v>
      </c>
      <c r="C1641" t="s">
        <v>1</v>
      </c>
      <c r="D1641" t="s">
        <v>2</v>
      </c>
      <c r="E1641" s="1">
        <v>250000</v>
      </c>
    </row>
    <row r="1642" spans="1:5">
      <c r="A1642" t="s">
        <v>64</v>
      </c>
      <c r="B1642">
        <v>2010</v>
      </c>
      <c r="C1642" t="s">
        <v>1</v>
      </c>
      <c r="D1642" t="s">
        <v>2</v>
      </c>
      <c r="E1642" s="1">
        <v>75970</v>
      </c>
    </row>
    <row r="1643" spans="1:5">
      <c r="A1643" t="s">
        <v>564</v>
      </c>
      <c r="B1643">
        <v>2009</v>
      </c>
      <c r="C1643" t="s">
        <v>1</v>
      </c>
      <c r="D1643" t="s">
        <v>2</v>
      </c>
      <c r="E1643" s="1">
        <v>500000</v>
      </c>
    </row>
    <row r="1644" spans="1:5">
      <c r="A1644" t="s">
        <v>227</v>
      </c>
      <c r="B1644">
        <v>2013</v>
      </c>
      <c r="C1644" t="s">
        <v>1</v>
      </c>
      <c r="D1644" t="s">
        <v>2</v>
      </c>
      <c r="E1644" s="1">
        <v>7000000</v>
      </c>
    </row>
    <row r="1645" spans="1:5">
      <c r="A1645" t="s">
        <v>227</v>
      </c>
      <c r="B1645">
        <v>2013</v>
      </c>
      <c r="C1645" t="s">
        <v>1</v>
      </c>
      <c r="D1645" t="s">
        <v>2</v>
      </c>
      <c r="E1645" s="1">
        <v>270492</v>
      </c>
    </row>
    <row r="1646" spans="1:5">
      <c r="A1646" t="s">
        <v>227</v>
      </c>
      <c r="B1646">
        <v>2011</v>
      </c>
      <c r="C1646" t="s">
        <v>1</v>
      </c>
      <c r="D1646" t="s">
        <v>2</v>
      </c>
      <c r="E1646" s="1">
        <v>4476761</v>
      </c>
    </row>
    <row r="1647" spans="1:5">
      <c r="A1647" t="s">
        <v>227</v>
      </c>
      <c r="B1647">
        <v>2012</v>
      </c>
      <c r="C1647" t="s">
        <v>1</v>
      </c>
      <c r="D1647" t="s">
        <v>2</v>
      </c>
      <c r="E1647" s="1">
        <v>250000</v>
      </c>
    </row>
    <row r="1648" spans="1:5">
      <c r="A1648" t="s">
        <v>227</v>
      </c>
      <c r="B1648">
        <v>2012</v>
      </c>
      <c r="C1648" t="s">
        <v>1</v>
      </c>
      <c r="D1648" t="s">
        <v>2</v>
      </c>
      <c r="E1648" s="1">
        <v>6721800</v>
      </c>
    </row>
    <row r="1649" spans="1:5">
      <c r="A1649" t="s">
        <v>745</v>
      </c>
      <c r="B1649">
        <v>2009</v>
      </c>
      <c r="C1649" t="s">
        <v>1</v>
      </c>
      <c r="D1649" t="s">
        <v>2</v>
      </c>
      <c r="E1649" s="1">
        <v>1987600</v>
      </c>
    </row>
    <row r="1650" spans="1:5">
      <c r="A1650" t="s">
        <v>545</v>
      </c>
      <c r="B1650">
        <v>2009</v>
      </c>
      <c r="C1650" t="s">
        <v>1</v>
      </c>
      <c r="D1650" t="s">
        <v>2</v>
      </c>
      <c r="E1650" s="1">
        <v>2650926</v>
      </c>
    </row>
    <row r="1651" spans="1:5">
      <c r="A1651" t="s">
        <v>293</v>
      </c>
      <c r="B1651">
        <v>2011</v>
      </c>
      <c r="C1651" t="s">
        <v>1</v>
      </c>
      <c r="D1651" t="s">
        <v>2</v>
      </c>
      <c r="E1651" s="1">
        <v>600000</v>
      </c>
    </row>
    <row r="1652" spans="1:5">
      <c r="A1652" t="s">
        <v>293</v>
      </c>
      <c r="B1652">
        <v>2011</v>
      </c>
      <c r="C1652" t="s">
        <v>1</v>
      </c>
      <c r="D1652" t="s">
        <v>2</v>
      </c>
      <c r="E1652" s="1">
        <v>9999</v>
      </c>
    </row>
    <row r="1653" spans="1:5">
      <c r="A1653" t="s">
        <v>293</v>
      </c>
      <c r="B1653">
        <v>2010</v>
      </c>
      <c r="C1653" t="s">
        <v>1</v>
      </c>
      <c r="D1653" t="s">
        <v>2</v>
      </c>
      <c r="E1653" s="1">
        <v>892500</v>
      </c>
    </row>
    <row r="1654" spans="1:5">
      <c r="A1654" t="s">
        <v>293</v>
      </c>
      <c r="B1654">
        <v>2009</v>
      </c>
      <c r="C1654" t="s">
        <v>1</v>
      </c>
      <c r="D1654" t="s">
        <v>2</v>
      </c>
      <c r="E1654" s="1">
        <v>6000000</v>
      </c>
    </row>
    <row r="1655" spans="1:5">
      <c r="A1655" t="s">
        <v>293</v>
      </c>
      <c r="B1655">
        <v>2009</v>
      </c>
      <c r="C1655" t="s">
        <v>1</v>
      </c>
      <c r="D1655" t="s">
        <v>2</v>
      </c>
      <c r="E1655" s="1">
        <v>3000000</v>
      </c>
    </row>
    <row r="1656" spans="1:5">
      <c r="A1656" t="s">
        <v>293</v>
      </c>
      <c r="B1656">
        <v>2012</v>
      </c>
      <c r="C1656" t="s">
        <v>1</v>
      </c>
      <c r="D1656" t="s">
        <v>2</v>
      </c>
      <c r="E1656" s="1">
        <v>1600000</v>
      </c>
    </row>
    <row r="1657" spans="1:5">
      <c r="A1657" t="s">
        <v>516</v>
      </c>
      <c r="B1657">
        <v>2009</v>
      </c>
      <c r="C1657" t="s">
        <v>1</v>
      </c>
      <c r="D1657" t="s">
        <v>2</v>
      </c>
      <c r="E1657" s="1">
        <v>850000</v>
      </c>
    </row>
    <row r="1658" spans="1:5">
      <c r="A1658" t="s">
        <v>516</v>
      </c>
      <c r="B1658">
        <v>2009</v>
      </c>
      <c r="C1658" t="s">
        <v>1</v>
      </c>
      <c r="D1658" t="s">
        <v>2</v>
      </c>
      <c r="E1658" s="1">
        <v>449750</v>
      </c>
    </row>
    <row r="1659" spans="1:5">
      <c r="A1659" t="s">
        <v>218</v>
      </c>
      <c r="B1659">
        <v>2013</v>
      </c>
      <c r="C1659" t="s">
        <v>1</v>
      </c>
      <c r="D1659" t="s">
        <v>2</v>
      </c>
      <c r="E1659" s="1">
        <v>250000</v>
      </c>
    </row>
    <row r="1660" spans="1:5">
      <c r="A1660" t="s">
        <v>503</v>
      </c>
      <c r="B1660">
        <v>2009</v>
      </c>
      <c r="C1660" t="s">
        <v>1</v>
      </c>
      <c r="D1660" t="s">
        <v>2</v>
      </c>
      <c r="E1660" s="1">
        <v>3179363</v>
      </c>
    </row>
    <row r="1661" spans="1:5">
      <c r="A1661" t="s">
        <v>503</v>
      </c>
      <c r="B1661">
        <v>2009</v>
      </c>
      <c r="C1661" t="s">
        <v>1</v>
      </c>
      <c r="D1661" t="s">
        <v>2</v>
      </c>
      <c r="E1661" s="1">
        <v>4336500</v>
      </c>
    </row>
    <row r="1662" spans="1:5">
      <c r="A1662" t="s">
        <v>503</v>
      </c>
      <c r="B1662">
        <v>2009</v>
      </c>
      <c r="C1662" t="s">
        <v>1</v>
      </c>
      <c r="D1662" t="s">
        <v>2</v>
      </c>
      <c r="E1662" s="1">
        <v>2100000</v>
      </c>
    </row>
    <row r="1663" spans="1:5">
      <c r="A1663" t="s">
        <v>503</v>
      </c>
      <c r="B1663">
        <v>2009</v>
      </c>
      <c r="C1663" t="s">
        <v>1</v>
      </c>
      <c r="D1663" t="s">
        <v>2</v>
      </c>
      <c r="E1663" s="1">
        <v>4560000</v>
      </c>
    </row>
    <row r="1664" spans="1:5">
      <c r="A1664" t="s">
        <v>358</v>
      </c>
      <c r="B1664">
        <v>2011</v>
      </c>
      <c r="C1664" t="s">
        <v>1</v>
      </c>
      <c r="D1664" t="s">
        <v>2</v>
      </c>
      <c r="E1664" s="1">
        <v>500000</v>
      </c>
    </row>
    <row r="1665" spans="1:5">
      <c r="A1665" t="s">
        <v>358</v>
      </c>
      <c r="B1665">
        <v>2011</v>
      </c>
      <c r="C1665" t="s">
        <v>1</v>
      </c>
      <c r="D1665" t="s">
        <v>2</v>
      </c>
      <c r="E1665" s="1">
        <v>1002000</v>
      </c>
    </row>
    <row r="1666" spans="1:5">
      <c r="A1666" t="s">
        <v>358</v>
      </c>
      <c r="B1666">
        <v>2009</v>
      </c>
      <c r="C1666" t="s">
        <v>1</v>
      </c>
      <c r="D1666" t="s">
        <v>2</v>
      </c>
      <c r="E1666" s="1">
        <v>959116</v>
      </c>
    </row>
    <row r="1667" spans="1:5">
      <c r="A1667" t="s">
        <v>358</v>
      </c>
      <c r="B1667">
        <v>2009</v>
      </c>
      <c r="C1667" t="s">
        <v>1</v>
      </c>
      <c r="D1667" t="s">
        <v>2</v>
      </c>
      <c r="E1667" s="1">
        <v>398534</v>
      </c>
    </row>
    <row r="1668" spans="1:5">
      <c r="A1668" t="s">
        <v>358</v>
      </c>
      <c r="B1668">
        <v>2009</v>
      </c>
      <c r="C1668" t="s">
        <v>1</v>
      </c>
      <c r="D1668" t="s">
        <v>2</v>
      </c>
      <c r="E1668" s="1">
        <v>1849173</v>
      </c>
    </row>
    <row r="1669" spans="1:5">
      <c r="A1669" t="s">
        <v>358</v>
      </c>
      <c r="B1669">
        <v>2009</v>
      </c>
      <c r="C1669" t="s">
        <v>1</v>
      </c>
      <c r="D1669" t="s">
        <v>2</v>
      </c>
      <c r="E1669" s="1">
        <v>497639</v>
      </c>
    </row>
    <row r="1670" spans="1:5">
      <c r="A1670" t="s">
        <v>358</v>
      </c>
      <c r="B1670">
        <v>2009</v>
      </c>
      <c r="C1670" t="s">
        <v>1</v>
      </c>
      <c r="D1670" t="s">
        <v>2</v>
      </c>
      <c r="E1670" s="1">
        <v>250000</v>
      </c>
    </row>
    <row r="1671" spans="1:5">
      <c r="A1671" t="s">
        <v>546</v>
      </c>
      <c r="B1671">
        <v>2009</v>
      </c>
      <c r="C1671" t="s">
        <v>1</v>
      </c>
      <c r="D1671" t="s">
        <v>2</v>
      </c>
      <c r="E1671" s="1">
        <v>500000</v>
      </c>
    </row>
    <row r="1672" spans="1:5">
      <c r="A1672" t="s">
        <v>546</v>
      </c>
      <c r="B1672">
        <v>2009</v>
      </c>
      <c r="C1672" t="s">
        <v>1</v>
      </c>
      <c r="D1672" t="s">
        <v>2</v>
      </c>
      <c r="E1672" s="1">
        <v>4992043</v>
      </c>
    </row>
    <row r="1673" spans="1:5">
      <c r="A1673" t="s">
        <v>447</v>
      </c>
      <c r="B1673">
        <v>2009</v>
      </c>
      <c r="C1673" t="s">
        <v>1</v>
      </c>
      <c r="D1673" t="s">
        <v>2</v>
      </c>
      <c r="E1673" s="1">
        <v>750000</v>
      </c>
    </row>
    <row r="1674" spans="1:5">
      <c r="A1674" t="s">
        <v>470</v>
      </c>
      <c r="B1674">
        <v>2009</v>
      </c>
      <c r="C1674" t="s">
        <v>1</v>
      </c>
      <c r="D1674" t="s">
        <v>2</v>
      </c>
      <c r="E1674" s="1">
        <v>200000</v>
      </c>
    </row>
    <row r="1675" spans="1:5">
      <c r="A1675" t="s">
        <v>769</v>
      </c>
      <c r="B1675">
        <v>2009</v>
      </c>
      <c r="C1675" t="s">
        <v>1</v>
      </c>
      <c r="D1675" t="s">
        <v>2</v>
      </c>
      <c r="E1675" s="1">
        <v>427000</v>
      </c>
    </row>
    <row r="1676" spans="1:5">
      <c r="A1676" t="s">
        <v>198</v>
      </c>
      <c r="B1676">
        <v>2013</v>
      </c>
      <c r="C1676" t="s">
        <v>1</v>
      </c>
      <c r="D1676" t="s">
        <v>2</v>
      </c>
      <c r="E1676" s="1">
        <v>100000</v>
      </c>
    </row>
    <row r="1677" spans="1:5">
      <c r="A1677" t="s">
        <v>474</v>
      </c>
      <c r="B1677">
        <v>2009</v>
      </c>
      <c r="C1677" t="s">
        <v>1</v>
      </c>
      <c r="D1677" t="s">
        <v>2</v>
      </c>
      <c r="E1677" s="1">
        <v>27727</v>
      </c>
    </row>
    <row r="1678" spans="1:5">
      <c r="A1678" t="s">
        <v>382</v>
      </c>
      <c r="B1678">
        <v>2010</v>
      </c>
      <c r="C1678" t="s">
        <v>1</v>
      </c>
      <c r="D1678" t="s">
        <v>2</v>
      </c>
      <c r="E1678" s="1">
        <v>195967</v>
      </c>
    </row>
    <row r="1679" spans="1:5">
      <c r="A1679" t="s">
        <v>303</v>
      </c>
      <c r="B1679">
        <v>2011</v>
      </c>
      <c r="C1679" t="s">
        <v>1</v>
      </c>
      <c r="D1679" t="s">
        <v>2</v>
      </c>
      <c r="E1679" s="1">
        <v>2051058</v>
      </c>
    </row>
    <row r="1680" spans="1:5">
      <c r="A1680" t="s">
        <v>303</v>
      </c>
      <c r="B1680">
        <v>2009</v>
      </c>
      <c r="C1680" t="s">
        <v>1</v>
      </c>
      <c r="D1680" t="s">
        <v>2</v>
      </c>
      <c r="E1680" s="1">
        <v>65000</v>
      </c>
    </row>
    <row r="1681" spans="1:5">
      <c r="A1681" t="s">
        <v>763</v>
      </c>
      <c r="B1681">
        <v>2009</v>
      </c>
      <c r="C1681" t="s">
        <v>1</v>
      </c>
      <c r="D1681" t="s">
        <v>2</v>
      </c>
      <c r="E1681" s="1">
        <v>615590</v>
      </c>
    </row>
    <row r="1682" spans="1:5">
      <c r="A1682" t="s">
        <v>390</v>
      </c>
      <c r="B1682">
        <v>2010</v>
      </c>
      <c r="C1682" t="s">
        <v>1</v>
      </c>
      <c r="D1682" t="s">
        <v>2</v>
      </c>
      <c r="E1682" s="1">
        <v>1784793</v>
      </c>
    </row>
    <row r="1683" spans="1:5">
      <c r="A1683" t="s">
        <v>512</v>
      </c>
      <c r="B1683">
        <v>2009</v>
      </c>
      <c r="C1683" t="s">
        <v>1</v>
      </c>
      <c r="D1683" t="s">
        <v>2</v>
      </c>
      <c r="E1683" s="1">
        <v>302425</v>
      </c>
    </row>
    <row r="1684" spans="1:5">
      <c r="A1684" t="s">
        <v>37</v>
      </c>
      <c r="B1684">
        <v>2013</v>
      </c>
      <c r="C1684" t="s">
        <v>1</v>
      </c>
      <c r="D1684" t="s">
        <v>2</v>
      </c>
      <c r="E1684" s="1">
        <v>300000</v>
      </c>
    </row>
    <row r="1685" spans="1:5">
      <c r="A1685" t="s">
        <v>37</v>
      </c>
      <c r="B1685">
        <v>2012</v>
      </c>
      <c r="C1685" t="s">
        <v>1</v>
      </c>
      <c r="D1685" t="s">
        <v>2</v>
      </c>
      <c r="E1685" s="1">
        <v>300000</v>
      </c>
    </row>
    <row r="1686" spans="1:5">
      <c r="A1686" t="s">
        <v>165</v>
      </c>
      <c r="B1686">
        <v>2013</v>
      </c>
      <c r="C1686" t="s">
        <v>1</v>
      </c>
      <c r="D1686" t="s">
        <v>2</v>
      </c>
      <c r="E1686" s="1">
        <v>879000</v>
      </c>
    </row>
    <row r="1687" spans="1:5">
      <c r="A1687" t="s">
        <v>165</v>
      </c>
      <c r="B1687">
        <v>2011</v>
      </c>
      <c r="C1687" t="s">
        <v>1</v>
      </c>
      <c r="D1687" t="s">
        <v>2</v>
      </c>
      <c r="E1687" s="1">
        <v>3000165</v>
      </c>
    </row>
    <row r="1688" spans="1:5">
      <c r="A1688" t="s">
        <v>165</v>
      </c>
      <c r="B1688">
        <v>2010</v>
      </c>
      <c r="C1688" t="s">
        <v>1</v>
      </c>
      <c r="D1688" t="s">
        <v>2</v>
      </c>
      <c r="E1688" s="1">
        <v>3249835</v>
      </c>
    </row>
    <row r="1689" spans="1:5">
      <c r="A1689" t="s">
        <v>380</v>
      </c>
      <c r="B1689">
        <v>2010</v>
      </c>
      <c r="C1689" t="s">
        <v>1</v>
      </c>
      <c r="D1689" t="s">
        <v>2</v>
      </c>
      <c r="E1689" s="1">
        <v>1700011</v>
      </c>
    </row>
    <row r="1690" spans="1:5">
      <c r="A1690" t="s">
        <v>391</v>
      </c>
      <c r="B1690">
        <v>2010</v>
      </c>
      <c r="C1690" t="s">
        <v>1</v>
      </c>
      <c r="D1690" t="s">
        <v>2</v>
      </c>
      <c r="E1690" s="1">
        <v>30250</v>
      </c>
    </row>
    <row r="1691" spans="1:5">
      <c r="A1691" t="s">
        <v>487</v>
      </c>
      <c r="B1691">
        <v>2009</v>
      </c>
      <c r="C1691" t="s">
        <v>1</v>
      </c>
      <c r="D1691" t="s">
        <v>2</v>
      </c>
      <c r="E1691" s="1">
        <v>1000330</v>
      </c>
    </row>
    <row r="1692" spans="1:5">
      <c r="A1692" t="s">
        <v>33</v>
      </c>
      <c r="B1692">
        <v>2014</v>
      </c>
      <c r="C1692" t="s">
        <v>1</v>
      </c>
      <c r="D1692" t="s">
        <v>2</v>
      </c>
      <c r="E1692" s="1">
        <v>342576</v>
      </c>
    </row>
    <row r="1693" spans="1:5">
      <c r="A1693" t="s">
        <v>308</v>
      </c>
      <c r="B1693">
        <v>2011</v>
      </c>
      <c r="C1693" t="s">
        <v>1</v>
      </c>
      <c r="D1693" t="s">
        <v>2</v>
      </c>
      <c r="E1693" s="1">
        <v>700000</v>
      </c>
    </row>
    <row r="1694" spans="1:5">
      <c r="A1694" t="s">
        <v>308</v>
      </c>
      <c r="B1694">
        <v>2009</v>
      </c>
      <c r="C1694" t="s">
        <v>1</v>
      </c>
      <c r="D1694" t="s">
        <v>2</v>
      </c>
      <c r="E1694" s="1">
        <v>4001263</v>
      </c>
    </row>
    <row r="1695" spans="1:5">
      <c r="A1695" t="s">
        <v>556</v>
      </c>
      <c r="B1695">
        <v>2009</v>
      </c>
      <c r="C1695" t="s">
        <v>1</v>
      </c>
      <c r="D1695" t="s">
        <v>2</v>
      </c>
      <c r="E1695" s="1">
        <v>760000</v>
      </c>
    </row>
    <row r="1696" spans="1:5">
      <c r="A1696" t="s">
        <v>556</v>
      </c>
      <c r="B1696">
        <v>2009</v>
      </c>
      <c r="C1696" t="s">
        <v>1</v>
      </c>
      <c r="D1696" t="s">
        <v>2</v>
      </c>
      <c r="E1696" s="1">
        <v>250000</v>
      </c>
    </row>
    <row r="1697" spans="1:5">
      <c r="A1697" t="s">
        <v>266</v>
      </c>
      <c r="B1697">
        <v>2011</v>
      </c>
      <c r="C1697" t="s">
        <v>1</v>
      </c>
      <c r="D1697" t="s">
        <v>2</v>
      </c>
      <c r="E1697" s="1">
        <v>132907</v>
      </c>
    </row>
    <row r="1698" spans="1:5">
      <c r="A1698" t="s">
        <v>637</v>
      </c>
      <c r="B1698">
        <v>2009</v>
      </c>
      <c r="C1698" t="s">
        <v>1</v>
      </c>
      <c r="D1698" t="s">
        <v>2</v>
      </c>
      <c r="E1698" s="1">
        <v>154347</v>
      </c>
    </row>
    <row r="1699" spans="1:5">
      <c r="A1699" t="s">
        <v>438</v>
      </c>
      <c r="B1699">
        <v>2009</v>
      </c>
      <c r="C1699" t="s">
        <v>1</v>
      </c>
      <c r="D1699" t="s">
        <v>2</v>
      </c>
      <c r="E1699" s="1">
        <v>2999730</v>
      </c>
    </row>
    <row r="1700" spans="1:5">
      <c r="A1700" t="s">
        <v>438</v>
      </c>
      <c r="B1700">
        <v>2009</v>
      </c>
      <c r="C1700" t="s">
        <v>1</v>
      </c>
      <c r="D1700" t="s">
        <v>2</v>
      </c>
      <c r="E1700" s="1">
        <v>5901503</v>
      </c>
    </row>
    <row r="1701" spans="1:5">
      <c r="A1701" t="s">
        <v>438</v>
      </c>
      <c r="B1701">
        <v>2009</v>
      </c>
      <c r="C1701" t="s">
        <v>1</v>
      </c>
      <c r="D1701" t="s">
        <v>2</v>
      </c>
      <c r="E1701" s="1">
        <v>437807</v>
      </c>
    </row>
    <row r="1702" spans="1:5">
      <c r="A1702" t="s">
        <v>438</v>
      </c>
      <c r="B1702">
        <v>2009</v>
      </c>
      <c r="C1702" t="s">
        <v>1</v>
      </c>
      <c r="D1702" t="s">
        <v>2</v>
      </c>
      <c r="E1702" s="1">
        <v>121638</v>
      </c>
    </row>
    <row r="1703" spans="1:5">
      <c r="A1703" t="s">
        <v>438</v>
      </c>
      <c r="B1703">
        <v>2009</v>
      </c>
      <c r="C1703" t="s">
        <v>1</v>
      </c>
      <c r="D1703" t="s">
        <v>2</v>
      </c>
      <c r="E1703" s="1">
        <v>120458</v>
      </c>
    </row>
    <row r="1704" spans="1:5">
      <c r="A1704" t="s">
        <v>631</v>
      </c>
      <c r="B1704">
        <v>2009</v>
      </c>
      <c r="C1704" t="s">
        <v>1</v>
      </c>
      <c r="D1704" t="s">
        <v>2</v>
      </c>
      <c r="E1704" s="1">
        <v>100000</v>
      </c>
    </row>
    <row r="1705" spans="1:5">
      <c r="A1705" t="s">
        <v>631</v>
      </c>
      <c r="B1705">
        <v>2009</v>
      </c>
      <c r="C1705" t="s">
        <v>1</v>
      </c>
      <c r="D1705" t="s">
        <v>2</v>
      </c>
      <c r="E1705" s="1">
        <v>1694000</v>
      </c>
    </row>
    <row r="1706" spans="1:5">
      <c r="A1706" t="s">
        <v>560</v>
      </c>
      <c r="B1706">
        <v>2009</v>
      </c>
      <c r="C1706" t="s">
        <v>1</v>
      </c>
      <c r="D1706" t="s">
        <v>2</v>
      </c>
      <c r="E1706" s="1">
        <v>215000</v>
      </c>
    </row>
    <row r="1707" spans="1:5">
      <c r="A1707" t="s">
        <v>296</v>
      </c>
      <c r="B1707">
        <v>2011</v>
      </c>
      <c r="C1707" t="s">
        <v>1</v>
      </c>
      <c r="D1707" t="s">
        <v>2</v>
      </c>
      <c r="E1707" s="1">
        <v>50000</v>
      </c>
    </row>
    <row r="1708" spans="1:5">
      <c r="A1708" t="s">
        <v>296</v>
      </c>
      <c r="B1708">
        <v>2012</v>
      </c>
      <c r="C1708" t="s">
        <v>1</v>
      </c>
      <c r="D1708" t="s">
        <v>2</v>
      </c>
      <c r="E1708" s="1">
        <v>1800000</v>
      </c>
    </row>
    <row r="1709" spans="1:5">
      <c r="A1709" t="s">
        <v>321</v>
      </c>
      <c r="B1709">
        <v>2011</v>
      </c>
      <c r="C1709" t="s">
        <v>1</v>
      </c>
      <c r="D1709" t="s">
        <v>2</v>
      </c>
      <c r="E1709" s="1">
        <v>250000</v>
      </c>
    </row>
    <row r="1710" spans="1:5">
      <c r="A1710" t="s">
        <v>321</v>
      </c>
      <c r="B1710">
        <v>2008</v>
      </c>
      <c r="C1710" t="s">
        <v>1</v>
      </c>
      <c r="D1710" t="s">
        <v>2</v>
      </c>
      <c r="E1710" s="1">
        <v>498724</v>
      </c>
    </row>
    <row r="1711" spans="1:5">
      <c r="A1711" t="s">
        <v>321</v>
      </c>
      <c r="B1711">
        <v>2009</v>
      </c>
      <c r="C1711" t="s">
        <v>1</v>
      </c>
      <c r="D1711" t="s">
        <v>2</v>
      </c>
      <c r="E1711" s="1">
        <v>920000</v>
      </c>
    </row>
    <row r="1712" spans="1:5">
      <c r="A1712" t="s">
        <v>321</v>
      </c>
      <c r="B1712">
        <v>2009</v>
      </c>
      <c r="C1712" t="s">
        <v>1</v>
      </c>
      <c r="D1712" t="s">
        <v>2</v>
      </c>
      <c r="E1712" s="1">
        <v>1257615</v>
      </c>
    </row>
    <row r="1713" spans="1:5">
      <c r="A1713" t="s">
        <v>336</v>
      </c>
      <c r="B1713">
        <v>2011</v>
      </c>
      <c r="C1713" t="s">
        <v>1</v>
      </c>
      <c r="D1713" t="s">
        <v>2</v>
      </c>
      <c r="E1713" s="1">
        <v>103000</v>
      </c>
    </row>
    <row r="1714" spans="1:5">
      <c r="A1714" t="s">
        <v>336</v>
      </c>
      <c r="B1714">
        <v>2012</v>
      </c>
      <c r="C1714" t="s">
        <v>1</v>
      </c>
      <c r="D1714" t="s">
        <v>2</v>
      </c>
      <c r="E1714" s="1">
        <v>1500055</v>
      </c>
    </row>
    <row r="1715" spans="1:5">
      <c r="A1715" t="s">
        <v>113</v>
      </c>
      <c r="B1715">
        <v>2013</v>
      </c>
      <c r="C1715" t="s">
        <v>1</v>
      </c>
      <c r="D1715" t="s">
        <v>2</v>
      </c>
      <c r="E1715" s="1">
        <v>175000</v>
      </c>
    </row>
    <row r="1716" spans="1:5">
      <c r="A1716" t="s">
        <v>113</v>
      </c>
      <c r="B1716">
        <v>2011</v>
      </c>
      <c r="C1716" t="s">
        <v>1</v>
      </c>
      <c r="D1716" t="s">
        <v>2</v>
      </c>
      <c r="E1716" s="1">
        <v>1418622</v>
      </c>
    </row>
    <row r="1717" spans="1:5">
      <c r="A1717" t="s">
        <v>113</v>
      </c>
      <c r="B1717">
        <v>2010</v>
      </c>
      <c r="C1717" t="s">
        <v>1</v>
      </c>
      <c r="D1717" t="s">
        <v>2</v>
      </c>
      <c r="E1717" s="1">
        <v>1229467</v>
      </c>
    </row>
    <row r="1718" spans="1:5">
      <c r="A1718" t="s">
        <v>113</v>
      </c>
      <c r="B1718">
        <v>2009</v>
      </c>
      <c r="C1718" t="s">
        <v>1</v>
      </c>
      <c r="D1718" t="s">
        <v>2</v>
      </c>
      <c r="E1718" s="1">
        <v>3000000</v>
      </c>
    </row>
    <row r="1719" spans="1:5">
      <c r="A1719" t="s">
        <v>113</v>
      </c>
      <c r="B1719">
        <v>2009</v>
      </c>
      <c r="C1719" t="s">
        <v>1</v>
      </c>
      <c r="D1719" t="s">
        <v>2</v>
      </c>
      <c r="E1719" s="1">
        <v>1233281</v>
      </c>
    </row>
    <row r="1720" spans="1:5">
      <c r="A1720" t="s">
        <v>535</v>
      </c>
      <c r="B1720">
        <v>2009</v>
      </c>
      <c r="C1720" t="s">
        <v>1</v>
      </c>
      <c r="D1720" t="s">
        <v>2</v>
      </c>
      <c r="E1720" s="1">
        <v>450223</v>
      </c>
    </row>
    <row r="1721" spans="1:5">
      <c r="A1721" t="s">
        <v>520</v>
      </c>
      <c r="B1721">
        <v>2009</v>
      </c>
      <c r="C1721" t="s">
        <v>1</v>
      </c>
      <c r="D1721" t="s">
        <v>2</v>
      </c>
      <c r="E1721" s="1">
        <v>1894228</v>
      </c>
    </row>
    <row r="1722" spans="1:5">
      <c r="A1722" t="s">
        <v>520</v>
      </c>
      <c r="B1722">
        <v>2009</v>
      </c>
      <c r="C1722" t="s">
        <v>1</v>
      </c>
      <c r="D1722" t="s">
        <v>2</v>
      </c>
      <c r="E1722" s="1">
        <v>6000576</v>
      </c>
    </row>
    <row r="1723" spans="1:5">
      <c r="A1723" t="s">
        <v>177</v>
      </c>
      <c r="B1723">
        <v>2013</v>
      </c>
      <c r="C1723" t="s">
        <v>1</v>
      </c>
      <c r="D1723" t="s">
        <v>2</v>
      </c>
      <c r="E1723" s="1">
        <v>250000</v>
      </c>
    </row>
    <row r="1724" spans="1:5">
      <c r="A1724" t="s">
        <v>412</v>
      </c>
      <c r="B1724">
        <v>2010</v>
      </c>
      <c r="C1724" t="s">
        <v>1</v>
      </c>
      <c r="D1724" t="s">
        <v>2</v>
      </c>
      <c r="E1724" s="1">
        <v>370938</v>
      </c>
    </row>
    <row r="1725" spans="1:5">
      <c r="A1725" t="s">
        <v>225</v>
      </c>
      <c r="B1725">
        <v>2013</v>
      </c>
      <c r="C1725" t="s">
        <v>1</v>
      </c>
      <c r="D1725" t="s">
        <v>2</v>
      </c>
      <c r="E1725" s="1">
        <v>25000</v>
      </c>
    </row>
    <row r="1726" spans="1:5">
      <c r="A1726" t="s">
        <v>640</v>
      </c>
      <c r="B1726">
        <v>2009</v>
      </c>
      <c r="C1726" t="s">
        <v>1</v>
      </c>
      <c r="D1726" t="s">
        <v>2</v>
      </c>
      <c r="E1726" s="1">
        <v>497613</v>
      </c>
    </row>
    <row r="1727" spans="1:5">
      <c r="A1727" t="s">
        <v>640</v>
      </c>
      <c r="B1727">
        <v>2009</v>
      </c>
      <c r="C1727" t="s">
        <v>1</v>
      </c>
      <c r="D1727" t="s">
        <v>2</v>
      </c>
      <c r="E1727" s="1">
        <v>13675486</v>
      </c>
    </row>
    <row r="1728" spans="1:5">
      <c r="A1728" t="s">
        <v>254</v>
      </c>
      <c r="B1728">
        <v>2013</v>
      </c>
      <c r="C1728" t="s">
        <v>1</v>
      </c>
      <c r="D1728" t="s">
        <v>2</v>
      </c>
      <c r="E1728" s="1">
        <v>1000000</v>
      </c>
    </row>
    <row r="1729" spans="1:5">
      <c r="A1729" t="s">
        <v>291</v>
      </c>
      <c r="B1729">
        <v>2011</v>
      </c>
      <c r="C1729" t="s">
        <v>1</v>
      </c>
      <c r="D1729" t="s">
        <v>2</v>
      </c>
      <c r="E1729" s="1">
        <v>75000</v>
      </c>
    </row>
    <row r="1730" spans="1:5">
      <c r="A1730" t="s">
        <v>858</v>
      </c>
      <c r="B1730">
        <v>2012</v>
      </c>
      <c r="C1730" t="s">
        <v>1</v>
      </c>
      <c r="D1730" t="s">
        <v>2</v>
      </c>
      <c r="E1730" s="1">
        <v>721736</v>
      </c>
    </row>
    <row r="1731" spans="1:5">
      <c r="A1731" t="s">
        <v>166</v>
      </c>
      <c r="B1731">
        <v>2013</v>
      </c>
      <c r="C1731" t="s">
        <v>1</v>
      </c>
      <c r="D1731" t="s">
        <v>2</v>
      </c>
      <c r="E1731" s="1">
        <v>398704</v>
      </c>
    </row>
    <row r="1732" spans="1:5">
      <c r="A1732" t="s">
        <v>166</v>
      </c>
      <c r="B1732">
        <v>2011</v>
      </c>
      <c r="C1732" t="s">
        <v>1</v>
      </c>
      <c r="D1732" t="s">
        <v>2</v>
      </c>
      <c r="E1732" s="1">
        <v>3956061</v>
      </c>
    </row>
    <row r="1733" spans="1:5">
      <c r="A1733" t="s">
        <v>166</v>
      </c>
      <c r="B1733">
        <v>2011</v>
      </c>
      <c r="C1733" t="s">
        <v>1</v>
      </c>
      <c r="D1733" t="s">
        <v>2</v>
      </c>
      <c r="E1733" s="1">
        <v>1422627</v>
      </c>
    </row>
    <row r="1734" spans="1:5">
      <c r="A1734" t="s">
        <v>166</v>
      </c>
      <c r="B1734">
        <v>2011</v>
      </c>
      <c r="C1734" t="s">
        <v>1</v>
      </c>
      <c r="D1734" t="s">
        <v>2</v>
      </c>
      <c r="E1734" s="1">
        <v>253482</v>
      </c>
    </row>
    <row r="1735" spans="1:5">
      <c r="A1735" t="s">
        <v>166</v>
      </c>
      <c r="B1735">
        <v>2012</v>
      </c>
      <c r="C1735" t="s">
        <v>1</v>
      </c>
      <c r="D1735" t="s">
        <v>2</v>
      </c>
      <c r="E1735" s="1">
        <v>332992</v>
      </c>
    </row>
    <row r="1736" spans="1:5">
      <c r="A1736" t="s">
        <v>166</v>
      </c>
      <c r="B1736">
        <v>2012</v>
      </c>
      <c r="C1736" t="s">
        <v>1</v>
      </c>
      <c r="D1736" t="s">
        <v>2</v>
      </c>
      <c r="E1736" s="1">
        <v>1999999</v>
      </c>
    </row>
    <row r="1737" spans="1:5">
      <c r="A1737" t="s">
        <v>732</v>
      </c>
      <c r="B1737">
        <v>2009</v>
      </c>
      <c r="C1737" t="s">
        <v>1</v>
      </c>
      <c r="D1737" t="s">
        <v>2</v>
      </c>
      <c r="E1737" s="1">
        <v>2968493</v>
      </c>
    </row>
    <row r="1738" spans="1:5">
      <c r="A1738" t="s">
        <v>717</v>
      </c>
      <c r="B1738">
        <v>2009</v>
      </c>
      <c r="C1738" t="s">
        <v>1</v>
      </c>
      <c r="D1738" t="s">
        <v>2</v>
      </c>
      <c r="E1738" s="1">
        <v>3950523</v>
      </c>
    </row>
    <row r="1739" spans="1:5">
      <c r="A1739" t="s">
        <v>717</v>
      </c>
      <c r="B1739">
        <v>2009</v>
      </c>
      <c r="C1739" t="s">
        <v>1</v>
      </c>
      <c r="D1739" t="s">
        <v>2</v>
      </c>
      <c r="E1739" s="1">
        <v>7999978</v>
      </c>
    </row>
    <row r="1740" spans="1:5">
      <c r="A1740" t="s">
        <v>171</v>
      </c>
      <c r="B1740">
        <v>2013</v>
      </c>
      <c r="C1740" t="s">
        <v>1</v>
      </c>
      <c r="D1740" t="s">
        <v>2</v>
      </c>
      <c r="E1740" s="1">
        <v>249826</v>
      </c>
    </row>
    <row r="1741" spans="1:5">
      <c r="A1741" t="s">
        <v>771</v>
      </c>
      <c r="B1741">
        <v>2009</v>
      </c>
      <c r="C1741" t="s">
        <v>1</v>
      </c>
      <c r="D1741" t="s">
        <v>2</v>
      </c>
      <c r="E1741" s="1">
        <v>959989</v>
      </c>
    </row>
    <row r="1742" spans="1:5">
      <c r="A1742" t="s">
        <v>779</v>
      </c>
      <c r="B1742">
        <v>2009</v>
      </c>
      <c r="C1742" t="s">
        <v>1</v>
      </c>
      <c r="D1742" t="s">
        <v>2</v>
      </c>
      <c r="E1742" s="1">
        <v>399471</v>
      </c>
    </row>
    <row r="1743" spans="1:5">
      <c r="A1743" t="s">
        <v>741</v>
      </c>
      <c r="B1743">
        <v>2009</v>
      </c>
      <c r="C1743" t="s">
        <v>1</v>
      </c>
      <c r="D1743" t="s">
        <v>2</v>
      </c>
      <c r="E1743" s="1">
        <v>1000002</v>
      </c>
    </row>
    <row r="1744" spans="1:5">
      <c r="A1744" t="s">
        <v>536</v>
      </c>
      <c r="B1744">
        <v>2009</v>
      </c>
      <c r="C1744" t="s">
        <v>1</v>
      </c>
      <c r="D1744" t="s">
        <v>2</v>
      </c>
      <c r="E1744" s="1">
        <v>1719640</v>
      </c>
    </row>
    <row r="1745" spans="1:5">
      <c r="A1745" t="s">
        <v>536</v>
      </c>
      <c r="B1745">
        <v>2009</v>
      </c>
      <c r="C1745" t="s">
        <v>1</v>
      </c>
      <c r="D1745" t="s">
        <v>2</v>
      </c>
      <c r="E1745" s="1">
        <v>2950500</v>
      </c>
    </row>
    <row r="1746" spans="1:5">
      <c r="A1746" t="s">
        <v>263</v>
      </c>
      <c r="B1746">
        <v>2011</v>
      </c>
      <c r="C1746" t="s">
        <v>1</v>
      </c>
      <c r="D1746" t="s">
        <v>2</v>
      </c>
      <c r="E1746" s="1">
        <v>329034</v>
      </c>
    </row>
    <row r="1747" spans="1:5">
      <c r="A1747" t="s">
        <v>749</v>
      </c>
      <c r="B1747">
        <v>2009</v>
      </c>
      <c r="C1747" t="s">
        <v>1</v>
      </c>
      <c r="D1747" t="s">
        <v>2</v>
      </c>
      <c r="E1747" s="1">
        <v>1200000</v>
      </c>
    </row>
    <row r="1748" spans="1:5">
      <c r="A1748" t="s">
        <v>425</v>
      </c>
      <c r="B1748">
        <v>2010</v>
      </c>
      <c r="C1748" t="s">
        <v>1</v>
      </c>
      <c r="D1748" t="s">
        <v>2</v>
      </c>
      <c r="E1748" s="1">
        <v>10000</v>
      </c>
    </row>
    <row r="1749" spans="1:5">
      <c r="A1749" t="s">
        <v>323</v>
      </c>
      <c r="B1749">
        <v>2011</v>
      </c>
      <c r="C1749" t="s">
        <v>1</v>
      </c>
      <c r="D1749" t="s">
        <v>2</v>
      </c>
      <c r="E1749" s="1">
        <v>986452</v>
      </c>
    </row>
    <row r="1750" spans="1:5">
      <c r="A1750" t="s">
        <v>323</v>
      </c>
      <c r="B1750">
        <v>2011</v>
      </c>
      <c r="C1750" t="s">
        <v>1</v>
      </c>
      <c r="D1750" t="s">
        <v>2</v>
      </c>
      <c r="E1750" s="1">
        <v>250000</v>
      </c>
    </row>
    <row r="1751" spans="1:5">
      <c r="A1751" t="s">
        <v>323</v>
      </c>
      <c r="B1751">
        <v>2011</v>
      </c>
      <c r="C1751" t="s">
        <v>1</v>
      </c>
      <c r="D1751" t="s">
        <v>2</v>
      </c>
      <c r="E1751" s="1">
        <v>100000</v>
      </c>
    </row>
    <row r="1752" spans="1:5">
      <c r="A1752" t="s">
        <v>323</v>
      </c>
      <c r="B1752">
        <v>2012</v>
      </c>
      <c r="C1752" t="s">
        <v>1</v>
      </c>
      <c r="D1752" t="s">
        <v>2</v>
      </c>
      <c r="E1752" s="1">
        <v>110000</v>
      </c>
    </row>
    <row r="1753" spans="1:5">
      <c r="A1753" t="s">
        <v>323</v>
      </c>
      <c r="B1753">
        <v>2012</v>
      </c>
      <c r="C1753" t="s">
        <v>1</v>
      </c>
      <c r="D1753" t="s">
        <v>2</v>
      </c>
      <c r="E1753" s="1">
        <v>31000</v>
      </c>
    </row>
    <row r="1754" spans="1:5">
      <c r="A1754" t="s">
        <v>605</v>
      </c>
      <c r="B1754">
        <v>2009</v>
      </c>
      <c r="C1754" t="s">
        <v>1</v>
      </c>
      <c r="D1754" t="s">
        <v>2</v>
      </c>
      <c r="E1754" s="1">
        <v>200000</v>
      </c>
    </row>
    <row r="1755" spans="1:5">
      <c r="A1755" t="s">
        <v>605</v>
      </c>
      <c r="B1755">
        <v>2012</v>
      </c>
      <c r="C1755" t="s">
        <v>1</v>
      </c>
      <c r="D1755" t="s">
        <v>2</v>
      </c>
      <c r="E1755" s="1">
        <v>30000</v>
      </c>
    </row>
    <row r="1756" spans="1:5">
      <c r="A1756" t="s">
        <v>384</v>
      </c>
      <c r="B1756">
        <v>2010</v>
      </c>
      <c r="C1756" t="s">
        <v>1</v>
      </c>
      <c r="D1756" t="s">
        <v>2</v>
      </c>
      <c r="E1756" s="1">
        <v>5908302</v>
      </c>
    </row>
    <row r="1757" spans="1:5">
      <c r="A1757" t="s">
        <v>384</v>
      </c>
      <c r="B1757">
        <v>2009</v>
      </c>
      <c r="C1757" t="s">
        <v>1</v>
      </c>
      <c r="D1757" t="s">
        <v>2</v>
      </c>
      <c r="E1757" s="1">
        <v>1235787</v>
      </c>
    </row>
    <row r="1758" spans="1:5">
      <c r="A1758" t="s">
        <v>384</v>
      </c>
      <c r="B1758">
        <v>2009</v>
      </c>
      <c r="C1758" t="s">
        <v>1</v>
      </c>
      <c r="D1758" t="s">
        <v>2</v>
      </c>
      <c r="E1758" s="1">
        <v>3000000</v>
      </c>
    </row>
    <row r="1759" spans="1:5">
      <c r="A1759" t="s">
        <v>384</v>
      </c>
      <c r="B1759">
        <v>2009</v>
      </c>
      <c r="C1759" t="s">
        <v>1</v>
      </c>
      <c r="D1759" t="s">
        <v>2</v>
      </c>
      <c r="E1759" s="1">
        <v>250675</v>
      </c>
    </row>
    <row r="1760" spans="1:5">
      <c r="A1760" t="s">
        <v>275</v>
      </c>
      <c r="B1760">
        <v>2011</v>
      </c>
      <c r="C1760" t="s">
        <v>1</v>
      </c>
      <c r="D1760" t="s">
        <v>2</v>
      </c>
      <c r="E1760" s="1">
        <v>498857</v>
      </c>
    </row>
    <row r="1761" spans="1:5">
      <c r="A1761" t="s">
        <v>857</v>
      </c>
      <c r="B1761">
        <v>2012</v>
      </c>
      <c r="C1761" t="s">
        <v>1</v>
      </c>
      <c r="D1761" t="s">
        <v>2</v>
      </c>
      <c r="E1761" s="1">
        <v>49864</v>
      </c>
    </row>
    <row r="1762" spans="1:5">
      <c r="A1762" t="s">
        <v>265</v>
      </c>
      <c r="B1762">
        <v>2011</v>
      </c>
      <c r="C1762" t="s">
        <v>1</v>
      </c>
      <c r="D1762" t="s">
        <v>2</v>
      </c>
      <c r="E1762" s="1">
        <v>499996</v>
      </c>
    </row>
    <row r="1763" spans="1:5">
      <c r="A1763" t="s">
        <v>265</v>
      </c>
      <c r="B1763">
        <v>2011</v>
      </c>
      <c r="C1763" t="s">
        <v>1</v>
      </c>
      <c r="D1763" t="s">
        <v>2</v>
      </c>
      <c r="E1763" s="1">
        <v>135001</v>
      </c>
    </row>
    <row r="1764" spans="1:5">
      <c r="A1764" t="s">
        <v>265</v>
      </c>
      <c r="B1764">
        <v>2011</v>
      </c>
      <c r="C1764" t="s">
        <v>1</v>
      </c>
      <c r="D1764" t="s">
        <v>2</v>
      </c>
      <c r="E1764" s="1">
        <v>600223</v>
      </c>
    </row>
    <row r="1765" spans="1:5">
      <c r="A1765" t="s">
        <v>265</v>
      </c>
      <c r="B1765">
        <v>2011</v>
      </c>
      <c r="C1765" t="s">
        <v>1</v>
      </c>
      <c r="D1765" t="s">
        <v>2</v>
      </c>
      <c r="E1765" s="1">
        <v>249290</v>
      </c>
    </row>
    <row r="1766" spans="1:5">
      <c r="A1766" t="s">
        <v>265</v>
      </c>
      <c r="B1766">
        <v>2011</v>
      </c>
      <c r="C1766" t="s">
        <v>1</v>
      </c>
      <c r="D1766" t="s">
        <v>2</v>
      </c>
      <c r="E1766" s="1">
        <v>2658746</v>
      </c>
    </row>
    <row r="1767" spans="1:5">
      <c r="A1767" t="s">
        <v>265</v>
      </c>
      <c r="B1767">
        <v>2010</v>
      </c>
      <c r="C1767" t="s">
        <v>1</v>
      </c>
      <c r="D1767" t="s">
        <v>2</v>
      </c>
      <c r="E1767" s="1">
        <v>600000</v>
      </c>
    </row>
    <row r="1768" spans="1:5">
      <c r="A1768" t="s">
        <v>265</v>
      </c>
      <c r="B1768">
        <v>2009</v>
      </c>
      <c r="C1768" t="s">
        <v>1</v>
      </c>
      <c r="D1768" t="s">
        <v>2</v>
      </c>
      <c r="E1768" s="1">
        <v>996185</v>
      </c>
    </row>
    <row r="1769" spans="1:5">
      <c r="A1769" t="s">
        <v>265</v>
      </c>
      <c r="B1769">
        <v>2009</v>
      </c>
      <c r="C1769" t="s">
        <v>1</v>
      </c>
      <c r="D1769" t="s">
        <v>2</v>
      </c>
      <c r="E1769" s="1">
        <v>15461</v>
      </c>
    </row>
    <row r="1770" spans="1:5">
      <c r="A1770" t="s">
        <v>75</v>
      </c>
      <c r="B1770">
        <v>2013</v>
      </c>
      <c r="C1770" t="s">
        <v>1</v>
      </c>
      <c r="D1770" t="s">
        <v>2</v>
      </c>
      <c r="E1770" s="1">
        <v>1779038</v>
      </c>
    </row>
    <row r="1771" spans="1:5">
      <c r="A1771" t="s">
        <v>75</v>
      </c>
      <c r="B1771">
        <v>2013</v>
      </c>
      <c r="C1771" t="s">
        <v>1</v>
      </c>
      <c r="D1771" t="s">
        <v>2</v>
      </c>
      <c r="E1771" s="1">
        <v>610819</v>
      </c>
    </row>
    <row r="1772" spans="1:5">
      <c r="A1772" t="s">
        <v>75</v>
      </c>
      <c r="B1772">
        <v>2009</v>
      </c>
      <c r="C1772" t="s">
        <v>1</v>
      </c>
      <c r="D1772" t="s">
        <v>2</v>
      </c>
      <c r="E1772" s="1">
        <v>189886</v>
      </c>
    </row>
    <row r="1773" spans="1:5">
      <c r="A1773" t="s">
        <v>75</v>
      </c>
      <c r="B1773">
        <v>2009</v>
      </c>
      <c r="C1773" t="s">
        <v>1</v>
      </c>
      <c r="D1773" t="s">
        <v>2</v>
      </c>
      <c r="E1773" s="1">
        <v>79115</v>
      </c>
    </row>
    <row r="1774" spans="1:5">
      <c r="A1774" t="s">
        <v>75</v>
      </c>
      <c r="B1774">
        <v>2009</v>
      </c>
      <c r="C1774" t="s">
        <v>1</v>
      </c>
      <c r="D1774" t="s">
        <v>2</v>
      </c>
      <c r="E1774" s="1">
        <v>987579</v>
      </c>
    </row>
    <row r="1775" spans="1:5">
      <c r="A1775" t="s">
        <v>75</v>
      </c>
      <c r="B1775">
        <v>2009</v>
      </c>
      <c r="C1775" t="s">
        <v>1</v>
      </c>
      <c r="D1775" t="s">
        <v>2</v>
      </c>
      <c r="E1775" s="1">
        <v>899875</v>
      </c>
    </row>
    <row r="1776" spans="1:5">
      <c r="A1776" t="s">
        <v>75</v>
      </c>
      <c r="B1776">
        <v>2009</v>
      </c>
      <c r="C1776" t="s">
        <v>1</v>
      </c>
      <c r="D1776" t="s">
        <v>2</v>
      </c>
      <c r="E1776" s="1">
        <v>27473</v>
      </c>
    </row>
    <row r="1777" spans="1:5">
      <c r="A1777" t="s">
        <v>75</v>
      </c>
      <c r="B1777">
        <v>2009</v>
      </c>
      <c r="C1777" t="s">
        <v>1</v>
      </c>
      <c r="D1777" t="s">
        <v>2</v>
      </c>
      <c r="E1777" s="1">
        <v>1357229</v>
      </c>
    </row>
    <row r="1778" spans="1:5">
      <c r="A1778" t="s">
        <v>75</v>
      </c>
      <c r="B1778">
        <v>2009</v>
      </c>
      <c r="C1778" t="s">
        <v>1</v>
      </c>
      <c r="D1778" t="s">
        <v>2</v>
      </c>
      <c r="E1778" s="1">
        <v>762476</v>
      </c>
    </row>
    <row r="1779" spans="1:5">
      <c r="A1779" t="s">
        <v>75</v>
      </c>
      <c r="B1779">
        <v>2009</v>
      </c>
      <c r="C1779" t="s">
        <v>1</v>
      </c>
      <c r="D1779" t="s">
        <v>2</v>
      </c>
      <c r="E1779" s="1">
        <v>30000</v>
      </c>
    </row>
    <row r="1780" spans="1:5">
      <c r="A1780" t="s">
        <v>75</v>
      </c>
      <c r="B1780">
        <v>2009</v>
      </c>
      <c r="C1780" t="s">
        <v>1</v>
      </c>
      <c r="D1780" t="s">
        <v>2</v>
      </c>
      <c r="E1780" s="1">
        <v>750000</v>
      </c>
    </row>
    <row r="1781" spans="1:5">
      <c r="A1781" t="s">
        <v>75</v>
      </c>
      <c r="B1781">
        <v>2012</v>
      </c>
      <c r="C1781" t="s">
        <v>1</v>
      </c>
      <c r="D1781" t="s">
        <v>2</v>
      </c>
      <c r="E1781" s="1">
        <v>560000</v>
      </c>
    </row>
    <row r="1782" spans="1:5">
      <c r="A1782" t="s">
        <v>75</v>
      </c>
      <c r="B1782">
        <v>2012</v>
      </c>
      <c r="C1782" t="s">
        <v>1</v>
      </c>
      <c r="D1782" t="s">
        <v>2</v>
      </c>
      <c r="E1782" s="1">
        <v>500000</v>
      </c>
    </row>
    <row r="1783" spans="1:5">
      <c r="A1783" t="s">
        <v>519</v>
      </c>
      <c r="B1783">
        <v>2009</v>
      </c>
      <c r="C1783" t="s">
        <v>1</v>
      </c>
      <c r="D1783" t="s">
        <v>2</v>
      </c>
      <c r="E1783" s="1">
        <v>1000000</v>
      </c>
    </row>
    <row r="1784" spans="1:5">
      <c r="A1784" t="s">
        <v>519</v>
      </c>
      <c r="B1784">
        <v>2012</v>
      </c>
      <c r="C1784" t="s">
        <v>1</v>
      </c>
      <c r="D1784" t="s">
        <v>2</v>
      </c>
      <c r="E1784" s="1">
        <v>1396639</v>
      </c>
    </row>
    <row r="1785" spans="1:5">
      <c r="A1785" t="s">
        <v>401</v>
      </c>
      <c r="B1785">
        <v>2010</v>
      </c>
      <c r="C1785" t="s">
        <v>1</v>
      </c>
      <c r="D1785" t="s">
        <v>2</v>
      </c>
      <c r="E1785" s="1">
        <v>250000</v>
      </c>
    </row>
    <row r="1786" spans="1:5">
      <c r="A1786" t="s">
        <v>401</v>
      </c>
      <c r="B1786">
        <v>2009</v>
      </c>
      <c r="C1786" t="s">
        <v>1</v>
      </c>
      <c r="D1786" t="s">
        <v>2</v>
      </c>
      <c r="E1786" s="1">
        <v>331678</v>
      </c>
    </row>
    <row r="1787" spans="1:5">
      <c r="A1787" t="s">
        <v>401</v>
      </c>
      <c r="B1787">
        <v>2009</v>
      </c>
      <c r="C1787" t="s">
        <v>1</v>
      </c>
      <c r="D1787" t="s">
        <v>2</v>
      </c>
      <c r="E1787" s="1">
        <v>2000000</v>
      </c>
    </row>
    <row r="1788" spans="1:5">
      <c r="A1788" t="s">
        <v>401</v>
      </c>
      <c r="B1788">
        <v>2009</v>
      </c>
      <c r="C1788" t="s">
        <v>1</v>
      </c>
      <c r="D1788" t="s">
        <v>2</v>
      </c>
      <c r="E1788" s="1">
        <v>2970000</v>
      </c>
    </row>
    <row r="1789" spans="1:5">
      <c r="A1789" t="s">
        <v>151</v>
      </c>
      <c r="B1789">
        <v>2013</v>
      </c>
      <c r="C1789" t="s">
        <v>1</v>
      </c>
      <c r="D1789" t="s">
        <v>2</v>
      </c>
      <c r="E1789" s="1">
        <v>63300</v>
      </c>
    </row>
    <row r="1790" spans="1:5">
      <c r="A1790" t="s">
        <v>151</v>
      </c>
      <c r="B1790">
        <v>2011</v>
      </c>
      <c r="C1790" t="s">
        <v>1</v>
      </c>
      <c r="D1790" t="s">
        <v>2</v>
      </c>
      <c r="E1790" s="1">
        <v>50000</v>
      </c>
    </row>
    <row r="1791" spans="1:5">
      <c r="A1791" t="s">
        <v>151</v>
      </c>
      <c r="B1791">
        <v>2010</v>
      </c>
      <c r="C1791" t="s">
        <v>1</v>
      </c>
      <c r="D1791" t="s">
        <v>2</v>
      </c>
      <c r="E1791" s="1">
        <v>75000</v>
      </c>
    </row>
    <row r="1792" spans="1:5">
      <c r="A1792" t="s">
        <v>151</v>
      </c>
      <c r="B1792">
        <v>2009</v>
      </c>
      <c r="C1792" t="s">
        <v>1</v>
      </c>
      <c r="D1792" t="s">
        <v>2</v>
      </c>
      <c r="E1792" s="1">
        <v>2506116</v>
      </c>
    </row>
    <row r="1793" spans="1:5">
      <c r="A1793" t="s">
        <v>580</v>
      </c>
      <c r="B1793">
        <v>2009</v>
      </c>
      <c r="C1793" t="s">
        <v>1</v>
      </c>
      <c r="D1793" t="s">
        <v>2</v>
      </c>
      <c r="E1793" s="1">
        <v>306500</v>
      </c>
    </row>
    <row r="1794" spans="1:5">
      <c r="A1794" t="s">
        <v>580</v>
      </c>
      <c r="B1794">
        <v>2009</v>
      </c>
      <c r="C1794" t="s">
        <v>1</v>
      </c>
      <c r="D1794" t="s">
        <v>2</v>
      </c>
      <c r="E1794" s="1">
        <v>8873335</v>
      </c>
    </row>
    <row r="1795" spans="1:5">
      <c r="A1795" t="s">
        <v>544</v>
      </c>
      <c r="B1795">
        <v>2009</v>
      </c>
      <c r="C1795" t="s">
        <v>1</v>
      </c>
      <c r="D1795" t="s">
        <v>2</v>
      </c>
      <c r="E1795" s="1">
        <v>293024</v>
      </c>
    </row>
    <row r="1796" spans="1:5">
      <c r="A1796" t="s">
        <v>691</v>
      </c>
      <c r="B1796">
        <v>2009</v>
      </c>
      <c r="C1796" t="s">
        <v>1</v>
      </c>
      <c r="D1796" t="s">
        <v>2</v>
      </c>
      <c r="E1796" s="1">
        <v>1650</v>
      </c>
    </row>
    <row r="1797" spans="1:5">
      <c r="A1797" t="s">
        <v>316</v>
      </c>
      <c r="B1797">
        <v>2011</v>
      </c>
      <c r="C1797" t="s">
        <v>1</v>
      </c>
      <c r="D1797" t="s">
        <v>2</v>
      </c>
      <c r="E1797" s="1">
        <v>4475911</v>
      </c>
    </row>
    <row r="1798" spans="1:5">
      <c r="A1798" t="s">
        <v>468</v>
      </c>
      <c r="B1798">
        <v>2009</v>
      </c>
      <c r="C1798" t="s">
        <v>1</v>
      </c>
      <c r="D1798" t="s">
        <v>2</v>
      </c>
      <c r="E1798" s="1">
        <v>1635665</v>
      </c>
    </row>
    <row r="1799" spans="1:5">
      <c r="A1799" t="s">
        <v>468</v>
      </c>
      <c r="B1799">
        <v>2009</v>
      </c>
      <c r="C1799" t="s">
        <v>1</v>
      </c>
      <c r="D1799" t="s">
        <v>2</v>
      </c>
      <c r="E1799" s="1">
        <v>328000</v>
      </c>
    </row>
    <row r="1800" spans="1:5">
      <c r="A1800" t="s">
        <v>468</v>
      </c>
      <c r="B1800">
        <v>2012</v>
      </c>
      <c r="C1800" t="s">
        <v>1</v>
      </c>
      <c r="D1800" t="s">
        <v>2</v>
      </c>
      <c r="E1800" s="1">
        <v>446564</v>
      </c>
    </row>
    <row r="1801" spans="1:5">
      <c r="A1801" t="s">
        <v>715</v>
      </c>
      <c r="B1801">
        <v>2009</v>
      </c>
      <c r="C1801" t="s">
        <v>1</v>
      </c>
      <c r="D1801" t="s">
        <v>2</v>
      </c>
      <c r="E1801" s="1">
        <v>3520290</v>
      </c>
    </row>
    <row r="1802" spans="1:5">
      <c r="A1802" t="s">
        <v>744</v>
      </c>
      <c r="B1802">
        <v>2009</v>
      </c>
      <c r="C1802" t="s">
        <v>1</v>
      </c>
      <c r="D1802" t="s">
        <v>2</v>
      </c>
      <c r="E1802" s="1">
        <v>2749201</v>
      </c>
    </row>
    <row r="1803" spans="1:5">
      <c r="A1803" t="s">
        <v>744</v>
      </c>
      <c r="B1803">
        <v>2012</v>
      </c>
      <c r="C1803" t="s">
        <v>1</v>
      </c>
      <c r="D1803" t="s">
        <v>2</v>
      </c>
      <c r="E1803" s="1">
        <v>590525</v>
      </c>
    </row>
    <row r="1804" spans="1:5">
      <c r="A1804" t="s">
        <v>740</v>
      </c>
      <c r="B1804">
        <v>2009</v>
      </c>
      <c r="C1804" t="s">
        <v>1</v>
      </c>
      <c r="D1804" t="s">
        <v>2</v>
      </c>
      <c r="E1804" s="1">
        <v>674472</v>
      </c>
    </row>
    <row r="1805" spans="1:5">
      <c r="A1805" t="s">
        <v>678</v>
      </c>
      <c r="B1805">
        <v>2009</v>
      </c>
      <c r="C1805" t="s">
        <v>1</v>
      </c>
      <c r="D1805" t="s">
        <v>2</v>
      </c>
      <c r="E1805" s="1">
        <v>1747200</v>
      </c>
    </row>
    <row r="1806" spans="1:5">
      <c r="A1806" t="s">
        <v>798</v>
      </c>
      <c r="B1806">
        <v>2009</v>
      </c>
      <c r="C1806" t="s">
        <v>1</v>
      </c>
      <c r="D1806" t="s">
        <v>2</v>
      </c>
      <c r="E1806" s="1">
        <v>139950</v>
      </c>
    </row>
    <row r="1807" spans="1:5">
      <c r="A1807" t="s">
        <v>350</v>
      </c>
      <c r="B1807">
        <v>2011</v>
      </c>
      <c r="C1807" t="s">
        <v>1</v>
      </c>
      <c r="D1807" t="s">
        <v>2</v>
      </c>
      <c r="E1807" s="1">
        <v>299902</v>
      </c>
    </row>
    <row r="1808" spans="1:5">
      <c r="A1808" t="s">
        <v>704</v>
      </c>
      <c r="B1808">
        <v>2009</v>
      </c>
      <c r="C1808" t="s">
        <v>1</v>
      </c>
      <c r="D1808" t="s">
        <v>2</v>
      </c>
      <c r="E1808" s="1">
        <v>5000</v>
      </c>
    </row>
    <row r="1809" spans="1:5">
      <c r="A1809" t="s">
        <v>430</v>
      </c>
      <c r="B1809">
        <v>2010</v>
      </c>
      <c r="C1809" t="s">
        <v>1</v>
      </c>
      <c r="D1809" t="s">
        <v>2</v>
      </c>
      <c r="E1809" s="1">
        <v>10500</v>
      </c>
    </row>
    <row r="1810" spans="1:5">
      <c r="A1810" t="s">
        <v>430</v>
      </c>
      <c r="B1810">
        <v>2009</v>
      </c>
      <c r="C1810" t="s">
        <v>1</v>
      </c>
      <c r="D1810" t="s">
        <v>2</v>
      </c>
      <c r="E1810" s="1">
        <v>21000</v>
      </c>
    </row>
    <row r="1811" spans="1:5">
      <c r="A1811" t="s">
        <v>534</v>
      </c>
      <c r="B1811">
        <v>2009</v>
      </c>
      <c r="C1811" t="s">
        <v>1</v>
      </c>
      <c r="D1811" t="s">
        <v>2</v>
      </c>
      <c r="E1811" s="1">
        <v>1511578</v>
      </c>
    </row>
    <row r="1812" spans="1:5">
      <c r="A1812" t="s">
        <v>601</v>
      </c>
      <c r="B1812">
        <v>2009</v>
      </c>
      <c r="C1812" t="s">
        <v>1</v>
      </c>
      <c r="D1812" t="s">
        <v>2</v>
      </c>
      <c r="E1812" s="1">
        <v>3775000</v>
      </c>
    </row>
    <row r="1813" spans="1:5">
      <c r="A1813" t="s">
        <v>601</v>
      </c>
      <c r="B1813">
        <v>2009</v>
      </c>
      <c r="C1813" t="s">
        <v>1</v>
      </c>
      <c r="D1813" t="s">
        <v>2</v>
      </c>
      <c r="E1813" s="1">
        <v>423500</v>
      </c>
    </row>
    <row r="1814" spans="1:5">
      <c r="A1814" t="s">
        <v>439</v>
      </c>
      <c r="B1814">
        <v>2009</v>
      </c>
      <c r="C1814" t="s">
        <v>1</v>
      </c>
      <c r="D1814" t="s">
        <v>2</v>
      </c>
      <c r="E1814" s="1">
        <v>189275</v>
      </c>
    </row>
    <row r="1815" spans="1:5">
      <c r="A1815" t="s">
        <v>803</v>
      </c>
      <c r="B1815">
        <v>2009</v>
      </c>
      <c r="C1815" t="s">
        <v>1</v>
      </c>
      <c r="D1815" t="s">
        <v>2</v>
      </c>
      <c r="E1815" s="1">
        <v>2750000</v>
      </c>
    </row>
    <row r="1816" spans="1:5">
      <c r="A1816" t="s">
        <v>694</v>
      </c>
      <c r="B1816">
        <v>2009</v>
      </c>
      <c r="C1816" t="s">
        <v>1</v>
      </c>
      <c r="D1816" t="s">
        <v>2</v>
      </c>
      <c r="E1816" s="1">
        <v>200000</v>
      </c>
    </row>
    <row r="1817" spans="1:5">
      <c r="A1817" t="s">
        <v>672</v>
      </c>
      <c r="B1817">
        <v>2009</v>
      </c>
      <c r="C1817" t="s">
        <v>1</v>
      </c>
      <c r="D1817" t="s">
        <v>2</v>
      </c>
      <c r="E1817" s="1">
        <v>144650</v>
      </c>
    </row>
    <row r="1818" spans="1:5">
      <c r="A1818" t="s">
        <v>804</v>
      </c>
      <c r="B1818">
        <v>2009</v>
      </c>
      <c r="C1818" t="s">
        <v>1</v>
      </c>
      <c r="D1818" t="s">
        <v>2</v>
      </c>
      <c r="E1818" s="1">
        <v>22263</v>
      </c>
    </row>
    <row r="1819" spans="1:5">
      <c r="A1819" t="s">
        <v>804</v>
      </c>
      <c r="B1819">
        <v>2009</v>
      </c>
      <c r="C1819" t="s">
        <v>1</v>
      </c>
      <c r="D1819" t="s">
        <v>2</v>
      </c>
      <c r="E1819" s="1">
        <v>227352</v>
      </c>
    </row>
    <row r="1820" spans="1:5">
      <c r="A1820" t="s">
        <v>591</v>
      </c>
      <c r="B1820">
        <v>2009</v>
      </c>
      <c r="C1820" t="s">
        <v>1</v>
      </c>
      <c r="D1820" t="s">
        <v>2</v>
      </c>
      <c r="E1820" s="1">
        <v>511359</v>
      </c>
    </row>
    <row r="1821" spans="1:5">
      <c r="A1821" t="s">
        <v>591</v>
      </c>
      <c r="B1821">
        <v>2009</v>
      </c>
      <c r="C1821" t="s">
        <v>1</v>
      </c>
      <c r="D1821" t="s">
        <v>2</v>
      </c>
      <c r="E1821" s="1">
        <v>115650</v>
      </c>
    </row>
    <row r="1822" spans="1:5">
      <c r="A1822" t="s">
        <v>591</v>
      </c>
      <c r="B1822">
        <v>2009</v>
      </c>
      <c r="C1822" t="s">
        <v>1</v>
      </c>
      <c r="D1822" t="s">
        <v>2</v>
      </c>
      <c r="E1822" s="1">
        <v>122404</v>
      </c>
    </row>
    <row r="1823" spans="1:5">
      <c r="A1823" t="s">
        <v>591</v>
      </c>
      <c r="B1823">
        <v>2009</v>
      </c>
      <c r="C1823" t="s">
        <v>1</v>
      </c>
      <c r="D1823" t="s">
        <v>2</v>
      </c>
      <c r="E1823" s="1">
        <v>480000</v>
      </c>
    </row>
    <row r="1824" spans="1:5">
      <c r="A1824" t="s">
        <v>782</v>
      </c>
      <c r="B1824">
        <v>2009</v>
      </c>
      <c r="C1824" t="s">
        <v>1</v>
      </c>
      <c r="D1824" t="s">
        <v>2</v>
      </c>
      <c r="E1824" s="1">
        <v>1205600</v>
      </c>
    </row>
    <row r="1825" spans="1:5">
      <c r="A1825" t="s">
        <v>99</v>
      </c>
      <c r="B1825">
        <v>2013</v>
      </c>
      <c r="C1825" t="s">
        <v>1</v>
      </c>
      <c r="D1825" t="s">
        <v>2</v>
      </c>
      <c r="E1825" s="1">
        <v>378500</v>
      </c>
    </row>
    <row r="1826" spans="1:5">
      <c r="A1826" t="s">
        <v>99</v>
      </c>
      <c r="B1826">
        <v>2013</v>
      </c>
      <c r="C1826" t="s">
        <v>1</v>
      </c>
      <c r="D1826" t="s">
        <v>2</v>
      </c>
      <c r="E1826" s="1">
        <v>25000</v>
      </c>
    </row>
    <row r="1827" spans="1:5">
      <c r="A1827" t="s">
        <v>99</v>
      </c>
      <c r="B1827">
        <v>2013</v>
      </c>
      <c r="C1827" t="s">
        <v>1</v>
      </c>
      <c r="D1827" t="s">
        <v>2</v>
      </c>
      <c r="E1827" s="1">
        <v>30000</v>
      </c>
    </row>
    <row r="1828" spans="1:5">
      <c r="A1828" t="s">
        <v>99</v>
      </c>
      <c r="B1828">
        <v>2011</v>
      </c>
      <c r="C1828" t="s">
        <v>1</v>
      </c>
      <c r="D1828" t="s">
        <v>2</v>
      </c>
      <c r="E1828" s="1">
        <v>247333</v>
      </c>
    </row>
    <row r="1829" spans="1:5">
      <c r="A1829" t="s">
        <v>99</v>
      </c>
      <c r="B1829">
        <v>2010</v>
      </c>
      <c r="C1829" t="s">
        <v>1</v>
      </c>
      <c r="D1829" t="s">
        <v>2</v>
      </c>
      <c r="E1829" s="1">
        <v>400000</v>
      </c>
    </row>
    <row r="1830" spans="1:5">
      <c r="A1830" t="s">
        <v>99</v>
      </c>
      <c r="B1830">
        <v>2009</v>
      </c>
      <c r="C1830" t="s">
        <v>1</v>
      </c>
      <c r="D1830" t="s">
        <v>2</v>
      </c>
      <c r="E1830" s="1">
        <v>899021</v>
      </c>
    </row>
    <row r="1831" spans="1:5">
      <c r="A1831" t="s">
        <v>754</v>
      </c>
      <c r="B1831">
        <v>2009</v>
      </c>
      <c r="C1831" t="s">
        <v>1</v>
      </c>
      <c r="D1831" t="s">
        <v>2</v>
      </c>
      <c r="E1831" s="1">
        <v>831395</v>
      </c>
    </row>
    <row r="1832" spans="1:5">
      <c r="A1832" t="s">
        <v>836</v>
      </c>
      <c r="B1832">
        <v>2012</v>
      </c>
      <c r="C1832" t="s">
        <v>1</v>
      </c>
      <c r="D1832" t="s">
        <v>2</v>
      </c>
      <c r="E1832" s="1">
        <v>3250000</v>
      </c>
    </row>
    <row r="1833" spans="1:5">
      <c r="A1833" t="s">
        <v>215</v>
      </c>
      <c r="B1833">
        <v>2013</v>
      </c>
      <c r="C1833" t="s">
        <v>1</v>
      </c>
      <c r="D1833" t="s">
        <v>2</v>
      </c>
      <c r="E1833" s="1">
        <v>100000</v>
      </c>
    </row>
    <row r="1834" spans="1:5">
      <c r="A1834" t="s">
        <v>797</v>
      </c>
      <c r="B1834">
        <v>2009</v>
      </c>
      <c r="C1834" t="s">
        <v>1</v>
      </c>
      <c r="D1834" t="s">
        <v>2</v>
      </c>
      <c r="E1834" s="1">
        <v>202500</v>
      </c>
    </row>
    <row r="1835" spans="1:5">
      <c r="A1835" t="s">
        <v>781</v>
      </c>
      <c r="B1835">
        <v>2009</v>
      </c>
      <c r="C1835" t="s">
        <v>1</v>
      </c>
      <c r="D1835" t="s">
        <v>2</v>
      </c>
      <c r="E1835" s="1">
        <v>140000</v>
      </c>
    </row>
    <row r="1836" spans="1:5">
      <c r="A1836" t="s">
        <v>777</v>
      </c>
      <c r="B1836">
        <v>2009</v>
      </c>
      <c r="C1836" t="s">
        <v>1</v>
      </c>
      <c r="D1836" t="s">
        <v>2</v>
      </c>
      <c r="E1836" s="1">
        <v>1659340</v>
      </c>
    </row>
    <row r="1837" spans="1:5">
      <c r="A1837" t="s">
        <v>366</v>
      </c>
      <c r="B1837">
        <v>2011</v>
      </c>
      <c r="C1837" t="s">
        <v>1</v>
      </c>
      <c r="D1837" t="s">
        <v>2</v>
      </c>
      <c r="E1837" s="1">
        <v>50000</v>
      </c>
    </row>
    <row r="1838" spans="1:5">
      <c r="A1838" t="s">
        <v>366</v>
      </c>
      <c r="B1838">
        <v>2012</v>
      </c>
      <c r="C1838" t="s">
        <v>1</v>
      </c>
      <c r="D1838" t="s">
        <v>2</v>
      </c>
      <c r="E1838" s="1">
        <v>250000</v>
      </c>
    </row>
    <row r="1839" spans="1:5">
      <c r="A1839" t="s">
        <v>361</v>
      </c>
      <c r="B1839">
        <v>2011</v>
      </c>
      <c r="C1839" t="s">
        <v>1</v>
      </c>
      <c r="D1839" t="s">
        <v>2</v>
      </c>
      <c r="E1839" s="1">
        <v>300000</v>
      </c>
    </row>
    <row r="1840" spans="1:5">
      <c r="A1840" t="s">
        <v>361</v>
      </c>
      <c r="B1840">
        <v>2009</v>
      </c>
      <c r="C1840" t="s">
        <v>1</v>
      </c>
      <c r="D1840" t="s">
        <v>2</v>
      </c>
      <c r="E1840" s="1">
        <v>4850460</v>
      </c>
    </row>
    <row r="1841" spans="1:5">
      <c r="A1841" t="s">
        <v>361</v>
      </c>
      <c r="B1841">
        <v>2009</v>
      </c>
      <c r="C1841" t="s">
        <v>1</v>
      </c>
      <c r="D1841" t="s">
        <v>2</v>
      </c>
      <c r="E1841" s="1">
        <v>5218424</v>
      </c>
    </row>
    <row r="1842" spans="1:5">
      <c r="A1842" t="s">
        <v>361</v>
      </c>
      <c r="B1842">
        <v>2009</v>
      </c>
      <c r="C1842" t="s">
        <v>1</v>
      </c>
      <c r="D1842" t="s">
        <v>2</v>
      </c>
      <c r="E1842" s="1">
        <v>2882369</v>
      </c>
    </row>
    <row r="1843" spans="1:5">
      <c r="A1843" t="s">
        <v>287</v>
      </c>
      <c r="B1843">
        <v>2011</v>
      </c>
      <c r="C1843" t="s">
        <v>1</v>
      </c>
      <c r="D1843" t="s">
        <v>2</v>
      </c>
      <c r="E1843" s="1">
        <v>277044</v>
      </c>
    </row>
    <row r="1844" spans="1:5">
      <c r="A1844" t="s">
        <v>428</v>
      </c>
      <c r="B1844">
        <v>2010</v>
      </c>
      <c r="C1844" t="s">
        <v>1</v>
      </c>
      <c r="D1844" t="s">
        <v>2</v>
      </c>
      <c r="E1844" s="1">
        <v>355460</v>
      </c>
    </row>
    <row r="1845" spans="1:5">
      <c r="A1845" t="s">
        <v>743</v>
      </c>
      <c r="B1845">
        <v>2009</v>
      </c>
      <c r="C1845" t="s">
        <v>1</v>
      </c>
      <c r="D1845" t="s">
        <v>2</v>
      </c>
      <c r="E1845" s="1">
        <v>981000</v>
      </c>
    </row>
    <row r="1846" spans="1:5">
      <c r="A1846" t="s">
        <v>706</v>
      </c>
      <c r="B1846">
        <v>2009</v>
      </c>
      <c r="C1846" t="s">
        <v>1</v>
      </c>
      <c r="D1846" t="s">
        <v>2</v>
      </c>
      <c r="E1846" s="1">
        <v>66400</v>
      </c>
    </row>
    <row r="1847" spans="1:5">
      <c r="A1847" t="s">
        <v>706</v>
      </c>
      <c r="B1847">
        <v>2009</v>
      </c>
      <c r="C1847" t="s">
        <v>1</v>
      </c>
      <c r="D1847" t="s">
        <v>2</v>
      </c>
      <c r="E1847" s="1">
        <v>1271400</v>
      </c>
    </row>
    <row r="1848" spans="1:5">
      <c r="A1848" t="s">
        <v>735</v>
      </c>
      <c r="B1848">
        <v>2009</v>
      </c>
      <c r="C1848" t="s">
        <v>1</v>
      </c>
      <c r="D1848" t="s">
        <v>2</v>
      </c>
      <c r="E1848" s="1">
        <v>210000</v>
      </c>
    </row>
    <row r="1849" spans="1:5">
      <c r="A1849" t="s">
        <v>735</v>
      </c>
      <c r="B1849">
        <v>2009</v>
      </c>
      <c r="C1849" t="s">
        <v>1</v>
      </c>
      <c r="D1849" t="s">
        <v>2</v>
      </c>
      <c r="E1849" s="1">
        <v>1076400</v>
      </c>
    </row>
    <row r="1850" spans="1:5">
      <c r="A1850" t="s">
        <v>538</v>
      </c>
      <c r="B1850">
        <v>2009</v>
      </c>
      <c r="C1850" t="s">
        <v>1</v>
      </c>
      <c r="D1850" t="s">
        <v>2</v>
      </c>
      <c r="E1850" s="1">
        <v>2761002</v>
      </c>
    </row>
    <row r="1851" spans="1:5">
      <c r="A1851" t="s">
        <v>538</v>
      </c>
      <c r="B1851">
        <v>2009</v>
      </c>
      <c r="C1851" t="s">
        <v>1</v>
      </c>
      <c r="D1851" t="s">
        <v>2</v>
      </c>
      <c r="E1851" s="1">
        <v>170000</v>
      </c>
    </row>
    <row r="1852" spans="1:5">
      <c r="A1852" t="s">
        <v>627</v>
      </c>
      <c r="B1852">
        <v>2009</v>
      </c>
      <c r="C1852" t="s">
        <v>1</v>
      </c>
      <c r="D1852" t="s">
        <v>2</v>
      </c>
      <c r="E1852" s="1">
        <v>2520000</v>
      </c>
    </row>
    <row r="1853" spans="1:5">
      <c r="A1853" t="s">
        <v>627</v>
      </c>
      <c r="B1853">
        <v>2009</v>
      </c>
      <c r="C1853" t="s">
        <v>1</v>
      </c>
      <c r="D1853" t="s">
        <v>2</v>
      </c>
      <c r="E1853" s="1">
        <v>2520000</v>
      </c>
    </row>
    <row r="1854" spans="1:5">
      <c r="A1854" t="s">
        <v>687</v>
      </c>
      <c r="B1854">
        <v>2009</v>
      </c>
      <c r="C1854" t="s">
        <v>1</v>
      </c>
      <c r="D1854" t="s">
        <v>2</v>
      </c>
      <c r="E1854" s="1">
        <v>5411496</v>
      </c>
    </row>
  </sheetData>
  <sortState ref="A2:E1048576">
    <sortCondition ref="A2:A1048576"/>
  </sortState>
  <pageMargins left="0.75" right="0.75" top="1" bottom="1" header="0.5" footer="0.5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>
          <x14:colorSeries theme="9" tint="-0.499984740745262"/>
          <x14:colorNegative rgb="FF4F81BD"/>
          <x14:colorAxis rgb="FF000000"/>
          <x14:colorMarkers rgb="FF4F81BD"/>
          <x14:colorFirst rgb="FFFABF8F"/>
          <x14:colorLast rgb="FFFABF8F"/>
          <x14:colorHigh rgb="FFF79646"/>
          <x14:colorLow rgb="FFF79646"/>
          <x14:sparklines>
            <x14:sparkline>
              <xm:f>Sheet32!A2:A40</xm:f>
              <xm:sqref>A40</xm:sqref>
            </x14:sparkline>
            <x14:sparkline>
              <xm:f>Sheet32!C2:C40</xm:f>
              <xm:sqref>C40</xm:sqref>
            </x14:sparkline>
            <x14:sparkline>
              <xm:f>Sheet32!D2:D40</xm:f>
              <xm:sqref>D40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t Test</vt:lpstr>
      <vt:lpstr>ccwiz</vt:lpstr>
      <vt:lpstr>DESCR</vt:lpstr>
      <vt:lpstr>Sheet1</vt:lpstr>
      <vt:lpstr>Sheet32</vt:lpstr>
      <vt:lpstr>1999 - 2014</vt:lpstr>
      <vt:lpstr>2000 - 2014</vt:lpstr>
      <vt:lpstr>1999 - 201410</vt:lpstr>
      <vt:lpstr>1999 - 201412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2014 - 5100000 Data</dc:title>
  <dc:creator>JACK HASSARD and QI Macros</dc:creator>
  <dc:description>_x000d_
Charts created with QI Macros for Excel_x000d_
www.qimacros.com</dc:description>
  <cp:lastModifiedBy>JACK HASSARD</cp:lastModifiedBy>
  <dcterms:created xsi:type="dcterms:W3CDTF">2014-06-05T22:34:26Z</dcterms:created>
  <dcterms:modified xsi:type="dcterms:W3CDTF">2014-06-08T22:14:27Z</dcterms:modified>
</cp:coreProperties>
</file>